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55" windowWidth="57255" windowHeight="28785"/>
  </bookViews>
  <sheets>
    <sheet name="Rekapitulace stavby" sheetId="1" r:id="rId1"/>
    <sheet name="02 - Ostatní a vedlejší n..." sheetId="2" r:id="rId2"/>
    <sheet name="101b - Místní komunikace ..." sheetId="3" r:id="rId3"/>
  </sheets>
  <definedNames>
    <definedName name="_xlnm._FilterDatabase" localSheetId="1" hidden="1">'02 - Ostatní a vedlejší n...'!$C$116:$K$161</definedName>
    <definedName name="_xlnm._FilterDatabase" localSheetId="2" hidden="1">'101b - Místní komunikace ...'!$C$121:$K$193</definedName>
    <definedName name="_xlnm.Print_Titles" localSheetId="1">'02 - Ostatní a vedlejší n...'!$116:$116</definedName>
    <definedName name="_xlnm.Print_Titles" localSheetId="2">'101b - Místní komunikace ...'!$121:$121</definedName>
    <definedName name="_xlnm.Print_Titles" localSheetId="0">'Rekapitulace stavby'!$92:$92</definedName>
    <definedName name="_xlnm.Print_Area" localSheetId="1">'02 - Ostatní a vedlejší n...'!$C$4:$J$39,'02 - Ostatní a vedlejší n...'!$C$50:$J$76,'02 - Ostatní a vedlejší n...'!$C$82:$J$98,'02 - Ostatní a vedlejší n...'!$C$104:$K$161</definedName>
    <definedName name="_xlnm.Print_Area" localSheetId="2">'101b - Místní komunikace ...'!$C$4:$J$39,'101b - Místní komunikace ...'!$C$50:$J$76,'101b - Místní komunikace ...'!$C$82:$J$103,'101b - Místní komunikace ...'!$C$109:$K$193</definedName>
    <definedName name="_xlnm.Print_Area" localSheetId="0">'Rekapitulace stavby'!$D$4:$AO$76,'Rekapitulace stavby'!$C$82:$AQ$97</definedName>
  </definedNames>
  <calcPr calcId="124519"/>
</workbook>
</file>

<file path=xl/calcChain.xml><?xml version="1.0" encoding="utf-8"?>
<calcChain xmlns="http://schemas.openxmlformats.org/spreadsheetml/2006/main">
  <c r="J37" i="3"/>
  <c r="J36"/>
  <c r="AY96" i="1" s="1"/>
  <c r="J35" i="3"/>
  <c r="AX96" i="1"/>
  <c r="BI193" i="3"/>
  <c r="BH193"/>
  <c r="BG193"/>
  <c r="BF193"/>
  <c r="T193"/>
  <c r="T192" s="1"/>
  <c r="R193"/>
  <c r="R192"/>
  <c r="P193"/>
  <c r="P192" s="1"/>
  <c r="BI190"/>
  <c r="BH190"/>
  <c r="BG190"/>
  <c r="BF190"/>
  <c r="T190"/>
  <c r="R190"/>
  <c r="P190"/>
  <c r="BI186"/>
  <c r="BH186"/>
  <c r="BG186"/>
  <c r="BF186"/>
  <c r="T186"/>
  <c r="R186"/>
  <c r="P186"/>
  <c r="BI184"/>
  <c r="BH184"/>
  <c r="BG184"/>
  <c r="BF184"/>
  <c r="T184"/>
  <c r="R184"/>
  <c r="P184"/>
  <c r="BI182"/>
  <c r="BH182"/>
  <c r="BG182"/>
  <c r="BF182"/>
  <c r="T182"/>
  <c r="R182"/>
  <c r="P182"/>
  <c r="BI178"/>
  <c r="BH178"/>
  <c r="BG178"/>
  <c r="BF178"/>
  <c r="T178"/>
  <c r="R178"/>
  <c r="P178"/>
  <c r="BI175"/>
  <c r="BH175"/>
  <c r="BG175"/>
  <c r="BF175"/>
  <c r="T175"/>
  <c r="R175"/>
  <c r="P175"/>
  <c r="BI169"/>
  <c r="BH169"/>
  <c r="BG169"/>
  <c r="BF169"/>
  <c r="T169"/>
  <c r="R169"/>
  <c r="P169"/>
  <c r="BI166"/>
  <c r="BH166"/>
  <c r="BG166"/>
  <c r="BF166"/>
  <c r="T166"/>
  <c r="R166"/>
  <c r="P166"/>
  <c r="BI162"/>
  <c r="BH162"/>
  <c r="BG162"/>
  <c r="BF162"/>
  <c r="T162"/>
  <c r="R162"/>
  <c r="P162"/>
  <c r="BI159"/>
  <c r="BH159"/>
  <c r="BG159"/>
  <c r="BF159"/>
  <c r="T159"/>
  <c r="R159"/>
  <c r="P159"/>
  <c r="BI157"/>
  <c r="BH157"/>
  <c r="BG157"/>
  <c r="BF157"/>
  <c r="T157"/>
  <c r="R157"/>
  <c r="P157"/>
  <c r="BI153"/>
  <c r="BH153"/>
  <c r="BG153"/>
  <c r="BF153"/>
  <c r="T153"/>
  <c r="R153"/>
  <c r="P153"/>
  <c r="BI151"/>
  <c r="BH151"/>
  <c r="BG151"/>
  <c r="BF151"/>
  <c r="T151"/>
  <c r="R151"/>
  <c r="P151"/>
  <c r="BI148"/>
  <c r="BH148"/>
  <c r="BG148"/>
  <c r="BF148"/>
  <c r="T148"/>
  <c r="R148"/>
  <c r="P148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39"/>
  <c r="BH139"/>
  <c r="BG139"/>
  <c r="BF139"/>
  <c r="T139"/>
  <c r="R139"/>
  <c r="P139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29"/>
  <c r="BH129"/>
  <c r="BG129"/>
  <c r="BF129"/>
  <c r="T129"/>
  <c r="R129"/>
  <c r="P129"/>
  <c r="BI125"/>
  <c r="BH125"/>
  <c r="BG125"/>
  <c r="BF125"/>
  <c r="T125"/>
  <c r="R125"/>
  <c r="P125"/>
  <c r="J118"/>
  <c r="F118"/>
  <c r="F116"/>
  <c r="E114"/>
  <c r="J91"/>
  <c r="F91"/>
  <c r="F89"/>
  <c r="E87"/>
  <c r="J24"/>
  <c r="E24"/>
  <c r="J119" s="1"/>
  <c r="J23"/>
  <c r="J18"/>
  <c r="E18"/>
  <c r="F119" s="1"/>
  <c r="J17"/>
  <c r="J12"/>
  <c r="J116" s="1"/>
  <c r="E7"/>
  <c r="E112"/>
  <c r="J37" i="2"/>
  <c r="J36"/>
  <c r="AY95" i="1" s="1"/>
  <c r="J35" i="2"/>
  <c r="AX95" i="1"/>
  <c r="BI159" i="2"/>
  <c r="BH159"/>
  <c r="BG159"/>
  <c r="BF159"/>
  <c r="T159"/>
  <c r="R159"/>
  <c r="P159"/>
  <c r="BI155"/>
  <c r="BH155"/>
  <c r="BG155"/>
  <c r="BF155"/>
  <c r="T155"/>
  <c r="R155"/>
  <c r="P155"/>
  <c r="BI153"/>
  <c r="BH153"/>
  <c r="BG153"/>
  <c r="BF153"/>
  <c r="T153"/>
  <c r="R153"/>
  <c r="P153"/>
  <c r="BI150"/>
  <c r="BH150"/>
  <c r="BG150"/>
  <c r="BF150"/>
  <c r="T150"/>
  <c r="R150"/>
  <c r="P150"/>
  <c r="BI147"/>
  <c r="BH147"/>
  <c r="BG147"/>
  <c r="BF147"/>
  <c r="T147"/>
  <c r="R147"/>
  <c r="P147"/>
  <c r="BI143"/>
  <c r="BH143"/>
  <c r="BG143"/>
  <c r="BF143"/>
  <c r="T143"/>
  <c r="R143"/>
  <c r="P143"/>
  <c r="BI140"/>
  <c r="BH140"/>
  <c r="BG140"/>
  <c r="BF140"/>
  <c r="T140"/>
  <c r="R140"/>
  <c r="P140"/>
  <c r="BI136"/>
  <c r="BH136"/>
  <c r="BG136"/>
  <c r="BF136"/>
  <c r="T136"/>
  <c r="R136"/>
  <c r="P136"/>
  <c r="BI132"/>
  <c r="BH132"/>
  <c r="BG132"/>
  <c r="BF132"/>
  <c r="T132"/>
  <c r="R132"/>
  <c r="P132"/>
  <c r="BI129"/>
  <c r="BH129"/>
  <c r="BG129"/>
  <c r="BF129"/>
  <c r="T129"/>
  <c r="R129"/>
  <c r="P129"/>
  <c r="BI125"/>
  <c r="BH125"/>
  <c r="BG125"/>
  <c r="BF125"/>
  <c r="T125"/>
  <c r="R125"/>
  <c r="P125"/>
  <c r="BI121"/>
  <c r="BH121"/>
  <c r="BG121"/>
  <c r="BF121"/>
  <c r="T121"/>
  <c r="R121"/>
  <c r="P121"/>
  <c r="BI119"/>
  <c r="BH119"/>
  <c r="BG119"/>
  <c r="BF119"/>
  <c r="T119"/>
  <c r="R119"/>
  <c r="P119"/>
  <c r="J113"/>
  <c r="F113"/>
  <c r="F111"/>
  <c r="E109"/>
  <c r="J91"/>
  <c r="F91"/>
  <c r="F89"/>
  <c r="E87"/>
  <c r="J24"/>
  <c r="E24"/>
  <c r="J114" s="1"/>
  <c r="J23"/>
  <c r="J18"/>
  <c r="E18"/>
  <c r="F92" s="1"/>
  <c r="J17"/>
  <c r="J12"/>
  <c r="J89"/>
  <c r="E7"/>
  <c r="E85" s="1"/>
  <c r="L90" i="1"/>
  <c r="AM90"/>
  <c r="AM89"/>
  <c r="L89"/>
  <c r="AM87"/>
  <c r="L87"/>
  <c r="L85"/>
  <c r="L84"/>
  <c r="BK159" i="2"/>
  <c r="J155"/>
  <c r="J153"/>
  <c r="BK150"/>
  <c r="BK147"/>
  <c r="BK143"/>
  <c r="BK140"/>
  <c r="BK132"/>
  <c r="BK121"/>
  <c r="BK119"/>
  <c r="AS94" i="1"/>
  <c r="BK125" i="2"/>
  <c r="BK190" i="3"/>
  <c r="J184"/>
  <c r="BK178"/>
  <c r="BK169"/>
  <c r="J162"/>
  <c r="BK157"/>
  <c r="BK151"/>
  <c r="J146"/>
  <c r="J142"/>
  <c r="J136"/>
  <c r="BK132"/>
  <c r="BK125"/>
  <c r="J190"/>
  <c r="BK184"/>
  <c r="J178"/>
  <c r="J169"/>
  <c r="BK162"/>
  <c r="J157"/>
  <c r="J151"/>
  <c r="BK146"/>
  <c r="BK129"/>
  <c r="J159" i="2"/>
  <c r="BK155"/>
  <c r="BK153"/>
  <c r="J150"/>
  <c r="J147"/>
  <c r="J143"/>
  <c r="BK136"/>
  <c r="BK129"/>
  <c r="J125"/>
  <c r="J119"/>
  <c r="J140"/>
  <c r="J136"/>
  <c r="J132"/>
  <c r="J129"/>
  <c r="J121"/>
  <c r="BK193" i="3"/>
  <c r="J186"/>
  <c r="BK182"/>
  <c r="J175"/>
  <c r="BK166"/>
  <c r="BK159"/>
  <c r="BK153"/>
  <c r="BK148"/>
  <c r="J144"/>
  <c r="BK139"/>
  <c r="J134"/>
  <c r="J129"/>
  <c r="J193"/>
  <c r="BK186"/>
  <c r="J182"/>
  <c r="BK175"/>
  <c r="J166"/>
  <c r="J159"/>
  <c r="J153"/>
  <c r="J148"/>
  <c r="BK144"/>
  <c r="BK142"/>
  <c r="J139"/>
  <c r="BK136"/>
  <c r="BK134"/>
  <c r="J132"/>
  <c r="J125"/>
  <c r="BK118" i="2" l="1"/>
  <c r="J118" s="1"/>
  <c r="J97" s="1"/>
  <c r="T118"/>
  <c r="T117" s="1"/>
  <c r="P118"/>
  <c r="P117" s="1"/>
  <c r="AU95" i="1" s="1"/>
  <c r="R118" i="2"/>
  <c r="R117" s="1"/>
  <c r="BK124" i="3"/>
  <c r="J124"/>
  <c r="J98" s="1"/>
  <c r="P124"/>
  <c r="R124"/>
  <c r="T124"/>
  <c r="BK156"/>
  <c r="J156" s="1"/>
  <c r="J99" s="1"/>
  <c r="P156"/>
  <c r="R156"/>
  <c r="T156"/>
  <c r="BK174"/>
  <c r="J174"/>
  <c r="J100" s="1"/>
  <c r="P174"/>
  <c r="R174"/>
  <c r="T174"/>
  <c r="BK181"/>
  <c r="J181"/>
  <c r="J101" s="1"/>
  <c r="P181"/>
  <c r="R181"/>
  <c r="T181"/>
  <c r="BK192"/>
  <c r="J192"/>
  <c r="J102" s="1"/>
  <c r="J92"/>
  <c r="BE125"/>
  <c r="BE132"/>
  <c r="BE134"/>
  <c r="BE139"/>
  <c r="BE142"/>
  <c r="BE144"/>
  <c r="BE153"/>
  <c r="BE159"/>
  <c r="BE169"/>
  <c r="BE178"/>
  <c r="BE182"/>
  <c r="BE190"/>
  <c r="BE193"/>
  <c r="E85"/>
  <c r="J89"/>
  <c r="F92"/>
  <c r="BE129"/>
  <c r="BE136"/>
  <c r="BE146"/>
  <c r="BE148"/>
  <c r="BE151"/>
  <c r="BE157"/>
  <c r="BE162"/>
  <c r="BE166"/>
  <c r="BE175"/>
  <c r="BE184"/>
  <c r="BE186"/>
  <c r="E107" i="2"/>
  <c r="J111"/>
  <c r="F114"/>
  <c r="BE121"/>
  <c r="J92"/>
  <c r="BE119"/>
  <c r="BE125"/>
  <c r="BE129"/>
  <c r="BE132"/>
  <c r="BE136"/>
  <c r="BE140"/>
  <c r="BE143"/>
  <c r="BE147"/>
  <c r="BE150"/>
  <c r="BE153"/>
  <c r="BE155"/>
  <c r="BE159"/>
  <c r="J34"/>
  <c r="AW95" i="1" s="1"/>
  <c r="F37" i="2"/>
  <c r="BD95" i="1"/>
  <c r="F35" i="2"/>
  <c r="BB95" i="1" s="1"/>
  <c r="F36" i="3"/>
  <c r="BC96" i="1" s="1"/>
  <c r="J34" i="3"/>
  <c r="AW96" i="1" s="1"/>
  <c r="F34" i="2"/>
  <c r="BA95" i="1" s="1"/>
  <c r="F36" i="2"/>
  <c r="BC95" i="1" s="1"/>
  <c r="F34" i="3"/>
  <c r="BA96" i="1" s="1"/>
  <c r="F37" i="3"/>
  <c r="BD96" i="1" s="1"/>
  <c r="F35" i="3"/>
  <c r="BB96" i="1" s="1"/>
  <c r="BK117" i="2" l="1"/>
  <c r="J117" s="1"/>
  <c r="T123" i="3"/>
  <c r="T122" s="1"/>
  <c r="P123"/>
  <c r="P122"/>
  <c r="AU96" i="1" s="1"/>
  <c r="AU94" s="1"/>
  <c r="R123" i="3"/>
  <c r="R122" s="1"/>
  <c r="BK123"/>
  <c r="J123" s="1"/>
  <c r="J97" s="1"/>
  <c r="F33" i="2"/>
  <c r="AZ95" i="1" s="1"/>
  <c r="BD94"/>
  <c r="W33"/>
  <c r="BB94"/>
  <c r="W31" s="1"/>
  <c r="F33" i="3"/>
  <c r="AZ96" i="1" s="1"/>
  <c r="J33" i="2"/>
  <c r="AV95" i="1" s="1"/>
  <c r="AT95" s="1"/>
  <c r="BA94"/>
  <c r="W30" s="1"/>
  <c r="BC94"/>
  <c r="AY94" s="1"/>
  <c r="J33" i="3"/>
  <c r="AV96" i="1" s="1"/>
  <c r="AT96" s="1"/>
  <c r="J30" i="2" l="1"/>
  <c r="AG95" i="1" s="1"/>
  <c r="AN95" s="1"/>
  <c r="J96" i="2"/>
  <c r="BK122" i="3"/>
  <c r="J122" s="1"/>
  <c r="J96" s="1"/>
  <c r="AZ94" i="1"/>
  <c r="W29" s="1"/>
  <c r="AX94"/>
  <c r="AW94"/>
  <c r="AK30" s="1"/>
  <c r="W32"/>
  <c r="J39" i="2" l="1"/>
  <c r="J30" i="3"/>
  <c r="AG96" i="1" s="1"/>
  <c r="AG94" s="1"/>
  <c r="AK26" s="1"/>
  <c r="AK35" s="1"/>
  <c r="AV94"/>
  <c r="AK29" s="1"/>
  <c r="J39" i="3" l="1"/>
  <c r="AN96" i="1"/>
  <c r="AT94"/>
  <c r="AN94" s="1"/>
</calcChain>
</file>

<file path=xl/sharedStrings.xml><?xml version="1.0" encoding="utf-8"?>
<sst xmlns="http://schemas.openxmlformats.org/spreadsheetml/2006/main" count="1636" uniqueCount="333">
  <si>
    <t>Export Komplet</t>
  </si>
  <si>
    <t/>
  </si>
  <si>
    <t>2.0</t>
  </si>
  <si>
    <t>ZAMOK</t>
  </si>
  <si>
    <t>False</t>
  </si>
  <si>
    <t>{7a6d6fbc-4024-4c56-9e90-83f04409657a}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</si>
  <si>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</si>
  <si>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</si>
  <si>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</si>
  <si>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</si>
  <si>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</si>
  <si>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</si>
  <si>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</si>
  <si>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</si>
  <si>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1169b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</si>
  <si>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</si>
  <si>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</si>
  <si>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Místní komunikace u zemědělského areálu - Mníšek II.etapa</t>
  </si>
  <si>
    <t>KSO:</t>
  </si>
  <si>
    <t>CC-CZ:</t>
  </si>
  <si>
    <t>Místo:</t>
  </si>
  <si>
    <t>Stříbřec, místní část Mníšek</t>
  </si>
  <si>
    <t>Datum:</t>
  </si>
  <si>
    <t>2. 1. 2025</t>
  </si>
  <si>
    <t>Zadavatel:</t>
  </si>
  <si>
    <t>IČ:</t>
  </si>
  <si>
    <t>Obec Stříbřec</t>
  </si>
  <si>
    <t>DIČ:</t>
  </si>
  <si>
    <t>Uchazeč:</t>
  </si>
  <si>
    <t>Vyplň údaj</t>
  </si>
  <si>
    <t>Projektant:</t>
  </si>
  <si>
    <t>WAY project s.r.o.</t>
  </si>
  <si>
    <t>True</t>
  </si>
  <si>
    <t>Zpracovatel:</t>
  </si>
  <si>
    <t xml:space="preserve"> 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</si>
  <si>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</si>
  <si>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</si>
  <si>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</si>
  <si>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</si>
  <si>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</si>
  <si>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</si>
  <si>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</si>
  <si>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</si>
  <si>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</si>
  <si>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</si>
  <si>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</si>
  <si>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</si>
  <si>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</si>
  <si>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</si>
  <si>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</si>
  <si>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</si>
  <si>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</si>
  <si>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</si>
  <si>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</si>
  <si>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</si>
  <si>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</si>
  <si>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</si>
  <si>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</si>
  <si>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</si>
  <si>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</si>
  <si>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</si>
  <si>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</si>
  <si>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</si>
  <si>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</si>
  <si>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</si>
  <si>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</si>
  <si>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</si>
  <si>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</si>
  <si>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</si>
  <si>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</si>
  <si>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</si>
  <si>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</si>
  <si>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</si>
  <si>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</si>
  <si>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</si>
  <si>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</si>
  <si>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</si>
  <si>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</si>
  <si>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</si>
  <si>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</si>
  <si>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</si>
  <si>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02</t>
  </si>
  <si>
    <t>Ostatní a vedlejší náklady</t>
  </si>
  <si>
    <t>STA</t>
  </si>
  <si>
    <t>1</t>
  </si>
  <si>
    <t>{ed77f8c8-0fb6-464b-a735-de15c3ba4d98}</t>
  </si>
  <si>
    <t>2</t>
  </si>
  <si>
    <t>101b</t>
  </si>
  <si>
    <t>Místní komunikace (osa 30)</t>
  </si>
  <si>
    <t>{fb0616ac-d272-43c0-a94e-11199835bc10}</t>
  </si>
  <si>
    <t>822 27 72</t>
  </si>
  <si>
    <t>KRYCÍ LIST SOUPISU PRACÍ</t>
  </si>
  <si>
    <t>Objekt:</t>
  </si>
  <si>
    <t>02 - Ostatní a vedlejší náklady</t>
  </si>
  <si>
    <t>REKAPITULACE ČLENĚNÍ SOUPISU PRACÍ</t>
  </si>
  <si>
    <t>Kód dílu - Popis</t>
  </si>
  <si>
    <t>Cena celkem [CZK]</t>
  </si>
  <si>
    <t>Náklady ze soupisu prací</t>
  </si>
  <si>
    <t>-1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</si>
  <si>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</si>
  <si>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</si>
  <si>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</si>
  <si>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</si>
  <si>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</si>
  <si>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</si>
  <si>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</si>
  <si>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</si>
  <si>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</si>
  <si>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</si>
  <si>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</si>
  <si>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</si>
  <si>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</si>
  <si>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</si>
  <si>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OST</t>
  </si>
  <si>
    <t>Ostatní</t>
  </si>
  <si>
    <t>4</t>
  </si>
  <si>
    <t>ROZPOCET</t>
  </si>
  <si>
    <t>K</t>
  </si>
  <si>
    <t>053002000</t>
  </si>
  <si>
    <t>Poplatky</t>
  </si>
  <si>
    <t>kpl</t>
  </si>
  <si>
    <t>CS ÚRS 2024 02</t>
  </si>
  <si>
    <t>512</t>
  </si>
  <si>
    <t>-1803026739</t>
  </si>
  <si>
    <t>VV</t>
  </si>
  <si>
    <t>"za vytýčení inženýrský sítí pro stavbu jako celek" 1</t>
  </si>
  <si>
    <t>043103000w</t>
  </si>
  <si>
    <t>Zkoušky bez rozlišení -Zkoušky materiálů zkušebnou zhotovitele</t>
  </si>
  <si>
    <t>-631003639</t>
  </si>
  <si>
    <t>zajištění všech zkoušek materiálů  dle požadavků TKP a ZTKP</t>
  </si>
  <si>
    <t>"Zkoušky materiálů zhotovitelem, pro stavbu jako celek" 1</t>
  </si>
  <si>
    <t>včetně zkoušek vzorkování a výluhu dle vyhl. č. 130/2019 Sb.</t>
  </si>
  <si>
    <t>3</t>
  </si>
  <si>
    <t>043103000w1</t>
  </si>
  <si>
    <t>Zkoušky bez rozlišení -Zkoušky materiálů nezávislou zkušebnou</t>
  </si>
  <si>
    <t>-828958501</t>
  </si>
  <si>
    <t>"bere se pro stavbu jako celek, uvažovat 10000 Kč" 1</t>
  </si>
  <si>
    <t>Čerpat po odsouhlasení TDI.</t>
  </si>
  <si>
    <t>043194000w</t>
  </si>
  <si>
    <t>Ostatní zkoušky - Zkoušky konstrukcí a prací zkušebnou zhotovitele</t>
  </si>
  <si>
    <t>583666159</t>
  </si>
  <si>
    <t>zajištění všech zkoušek konstrukcí a prací dle požadavků TKP a ZTKP</t>
  </si>
  <si>
    <t>"Pro stavbu jako celek" 1</t>
  </si>
  <si>
    <t>5</t>
  </si>
  <si>
    <t>043194000w1</t>
  </si>
  <si>
    <t>Ostatní zkoušky - Zkoušky konstrukcí a prací nezávislou zkušebnou</t>
  </si>
  <si>
    <t>-1265643410</t>
  </si>
  <si>
    <t>"bere se pro celou stavbu jako celek, uvažovat 10000 Kč" 1</t>
  </si>
  <si>
    <t>6</t>
  </si>
  <si>
    <t>034303000</t>
  </si>
  <si>
    <t>Dopravní značení na staveništi</t>
  </si>
  <si>
    <t>-1599670676</t>
  </si>
  <si>
    <t>dopravně inženýrské opatření</t>
  </si>
  <si>
    <t>označení uzavřeného úseku, vč. přeznačování v průběhu stavby a zajištění uzavírky</t>
  </si>
  <si>
    <t>"bere se pro stavbu jako celek" 1</t>
  </si>
  <si>
    <t>7</t>
  </si>
  <si>
    <t>011103000</t>
  </si>
  <si>
    <t>Geologický průzkum bez rozlišení</t>
  </si>
  <si>
    <t>-1680787531</t>
  </si>
  <si>
    <t>prohlídka a posouzení podloží vozovky geotechnikem včetně návrhu opatření</t>
  </si>
  <si>
    <t>"pro stavbu jako celek" 1</t>
  </si>
  <si>
    <t>8</t>
  </si>
  <si>
    <t>012203000</t>
  </si>
  <si>
    <t>Geodetické práce při provádění stavby</t>
  </si>
  <si>
    <t>-519015433</t>
  </si>
  <si>
    <t>podrobné vytýčení podle vytyčovacích protokolů</t>
  </si>
  <si>
    <t>podrobné vytýčení výšek povrchu podle příčných řezů</t>
  </si>
  <si>
    <t>9</t>
  </si>
  <si>
    <t>012303000</t>
  </si>
  <si>
    <t>Geodetické práce po výstavbě</t>
  </si>
  <si>
    <t>2101929908</t>
  </si>
  <si>
    <t>Zaměření skutečného provedení stavby</t>
  </si>
  <si>
    <t>10</t>
  </si>
  <si>
    <t>013254000</t>
  </si>
  <si>
    <t>Dokumentace skutečného provedení stavby</t>
  </si>
  <si>
    <t>773017539</t>
  </si>
  <si>
    <t>vypracování  dokumentace skutečného provedení stavby</t>
  </si>
  <si>
    <t>"pro stavbu jako celek, PD ve 4 vyhotoveních" 1</t>
  </si>
  <si>
    <t>11</t>
  </si>
  <si>
    <t>013254000w</t>
  </si>
  <si>
    <t>1024</t>
  </si>
  <si>
    <t>-1797077538</t>
  </si>
  <si>
    <t>"vypracování  dokumentace skutečného provedení v podrobnosti pro digitální technickou mapu  Jihočeského kraje"1</t>
  </si>
  <si>
    <t>12</t>
  </si>
  <si>
    <t>041414000</t>
  </si>
  <si>
    <t>Plán BOZP</t>
  </si>
  <si>
    <t>121459794</t>
  </si>
  <si>
    <t>opatření pro zajištění BOZP na staveništi</t>
  </si>
  <si>
    <t>oplocení a ohrazení staveniště, vytýčení bezp. koridoru pro pěší a cyklisty</t>
  </si>
  <si>
    <t>13</t>
  </si>
  <si>
    <t>034203000</t>
  </si>
  <si>
    <t>Opatření na ochranu pozemků sousedních se staveništěm</t>
  </si>
  <si>
    <t>-906665261</t>
  </si>
  <si>
    <t xml:space="preserve">Vypracování pasportu statického stavu přilehlé zástavby, </t>
  </si>
  <si>
    <t>101b - Místní komunikace (osa 30)</t>
  </si>
  <si>
    <t>HSV - Práce a dodávky HSV</t>
  </si>
  <si>
    <t xml:space="preserve">    1 - Zemní práce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</si>
  <si>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</si>
  <si>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</si>
  <si>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</si>
  <si>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998 - Přesun hmot</t>
  </si>
  <si>
    <t>HSV</t>
  </si>
  <si>
    <t>Práce a dodávky HSV</t>
  </si>
  <si>
    <t>Zemní práce</t>
  </si>
  <si>
    <t>113107182</t>
  </si>
  <si>
    <t>Odstranění podkladů nebo krytů strojně plochy jednotlivě přes 50 m2 do 200 m2 s přemístěním hmot na skládku na vzdálenost do 20 m nebo s naložením na dopravní prostředek živičných, o tl. vrstvy přes 50 do 100 mm</t>
  </si>
  <si>
    <t>m2</t>
  </si>
  <si>
    <t>-2143445943</t>
  </si>
  <si>
    <t>odstranění vozovky - kryt PM, prům.tl.0,1 m</t>
  </si>
  <si>
    <t>"dle výk. výměr" 53,0</t>
  </si>
  <si>
    <t>dle diagnost. zatříděno jako ZAS-T1, bude použito do výměny AZ do osy 10</t>
  </si>
  <si>
    <t>113154523</t>
  </si>
  <si>
    <t>Frézování živičného podkladu nebo krytu s naložením hmot na dopravní prostředek plochy do 500 m2 pruhu šířky přes 0,5 m, tloušťky vrstvy 50 mm</t>
  </si>
  <si>
    <t>1361936378</t>
  </si>
  <si>
    <t>"plocha frézování tl.50 mm, dle výk.výměr"1</t>
  </si>
  <si>
    <t>bude použito do výměny AZ do osy 10</t>
  </si>
  <si>
    <t>122251101</t>
  </si>
  <si>
    <t>Odkopávky a prokopávky nezapažené strojně v hornině třídy těžitelnosti I skupiny 3 do 20 m3</t>
  </si>
  <si>
    <t>m3</t>
  </si>
  <si>
    <t>423286035</t>
  </si>
  <si>
    <t>"výkop pro nové konstrukce dle výk. výměr krajnice" 6,04</t>
  </si>
  <si>
    <t>129001101</t>
  </si>
  <si>
    <t>Příplatek k cenám vykopávek za ztížení vykopávky v blízkosti podzemního vedení nebo výbušnin v horninách jakékoliv třídy</t>
  </si>
  <si>
    <t>908959247</t>
  </si>
  <si>
    <t>"bere se cca 10% odkopávky" 6,04*0,1</t>
  </si>
  <si>
    <t>162751117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</si>
  <si>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</si>
  <si>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287928832</t>
  </si>
  <si>
    <t>přebytečná zemina na skládku odpadů do 22 km</t>
  </si>
  <si>
    <t>"odkopávka" 6,04</t>
  </si>
  <si>
    <t>162751119</t>
  </si>
  <si>
    <t xml:space="preserve">Vodorovné přemístění výkopku nebo sypaniny po suchu na obvyklém dopravním prostředku, bez naložení výkopku, avšak se složením bez rozhrnutí z horniny třídy těžitelnosti I skupiny 1 až 3 na vzdálenost Příplatek k ceně za každých dalších i započatých 1 000 </t>
  </si>
  <si>
    <t>-131349161</t>
  </si>
  <si>
    <t>Na skládku do 22 km</t>
  </si>
  <si>
    <t>"dle vodorovného přemístění" 6,04*(22-10)</t>
  </si>
  <si>
    <t>171201221</t>
  </si>
  <si>
    <t>Poplatek za uložení stavebního odpadu na skládce (skládkovné) zeminy a kamení zatříděného do Katalogu odpadů pod kódem 17 05 04</t>
  </si>
  <si>
    <t>t</t>
  </si>
  <si>
    <t>-2081017561</t>
  </si>
  <si>
    <t>"za uložení sypaniny na skládku odpadů, dle vodor. přemístění" 6,04*1,8</t>
  </si>
  <si>
    <t>181351003</t>
  </si>
  <si>
    <t>Rozprostření a urovnání ornice v rovině nebo ve svahu sklonu do 1:5 strojně při souvislé ploše do 100 m2, tl. vrstvy do 200 mm</t>
  </si>
  <si>
    <t>-1544318511</t>
  </si>
  <si>
    <t>"ohumusování v rovině tl.100 mm dle výk. výměr, včetně dodání chybějící ornice" 2,36</t>
  </si>
  <si>
    <t>181411131</t>
  </si>
  <si>
    <t>Založení trávníku na půdě předem připravené plochy do 1000 m2 výsevem včetně utažení parkového v rovině nebo na svahu do 1:5</t>
  </si>
  <si>
    <t>-1226179708</t>
  </si>
  <si>
    <t>"dle ohumusování v rovině, dle výk. výměr" 2,36</t>
  </si>
  <si>
    <t>M</t>
  </si>
  <si>
    <t>00572410</t>
  </si>
  <si>
    <t>osivo směs travní parková</t>
  </si>
  <si>
    <t>kg</t>
  </si>
  <si>
    <t>-1183784715</t>
  </si>
  <si>
    <t>dle ohumusování dle výk. výměr, cca 0.03 kg/m2</t>
  </si>
  <si>
    <t>2,36*0,03</t>
  </si>
  <si>
    <t>181951111</t>
  </si>
  <si>
    <t>Úprava pláně vyrovnáním výškových rozdílů strojně v hornině třídy těžitelnosti I, skupiny 1 až 3 bez zhutnění</t>
  </si>
  <si>
    <t>-1010643682</t>
  </si>
  <si>
    <t>"pro plochy ohumusování v rovině, dle výk. výměr" 2,36</t>
  </si>
  <si>
    <t>185804311</t>
  </si>
  <si>
    <t>Zalití rostlin vodou plochy záhonů jednotlivě do 20 m2</t>
  </si>
  <si>
    <t>232415226</t>
  </si>
  <si>
    <t>uvažuje se 10x po 10 l na 1 m2 travnatých ploch</t>
  </si>
  <si>
    <t>2,36*10*10*0,001</t>
  </si>
  <si>
    <t>Komunikace pozemní</t>
  </si>
  <si>
    <t>569831111</t>
  </si>
  <si>
    <t>Zpevnění krajnic nebo komunikací pro pěší s rozprostřením a zhutněním, po zhutnění štěrkodrtí tl. 100 mm</t>
  </si>
  <si>
    <t>-945234667</t>
  </si>
  <si>
    <t>"dosypání krajnic a sjezdů z ŠD tl. 100 mm dle výk. výměr" 77,64</t>
  </si>
  <si>
    <t>14</t>
  </si>
  <si>
    <t>572141111</t>
  </si>
  <si>
    <t>Vyrovnání povrchu dosavadních krytů s rozprostřením hmot a zhutněním asfaltovým betonem ACO (AB) tl. od 20 do 40 mm</t>
  </si>
  <si>
    <t>1434588519</t>
  </si>
  <si>
    <t>"pro vyrovnání na ploše povrch. úpravy vozovky, ACO 11+, prům.  tl. 30 mm (0,295mm), v množství 5,36 m3, dle výk.výměr"242,64</t>
  </si>
  <si>
    <t>Včetně spojovacího postřiku na vyfrézovaném povrchu PS-C v množství 0.5 kg/m2.</t>
  </si>
  <si>
    <t>572141112</t>
  </si>
  <si>
    <t>Vyrovnání povrchu dosavadních krytů s rozprostřením hmot a zhutněním asfaltovým betonem ACO (AB) tl. přes 40 do 60 mm</t>
  </si>
  <si>
    <t>1403914084</t>
  </si>
  <si>
    <t>V místech příčného napojení na stáv.vozovku po rozebrání PM</t>
  </si>
  <si>
    <t>"pro vyrovnání na ploše povrch.úpravy vozovky, ACO 11+, prům.  tl. 60 mm, v množství 3,18 m3, dle výk.výměr" 3,18/0,06</t>
  </si>
  <si>
    <t>16</t>
  </si>
  <si>
    <t>573231107</t>
  </si>
  <si>
    <t>Postřik spojovací PS bez posypu kamenivem ze silniční emulze, v množství 0,40 kg/m2</t>
  </si>
  <si>
    <t>-310488023</t>
  </si>
  <si>
    <t>PS-C, pod ACO v množství 0,4 kg/m2, dle výk. výměr</t>
  </si>
  <si>
    <t>"na pl. povrch. úpravy vozovky, dle výk. výměr"242,64</t>
  </si>
  <si>
    <t>17</t>
  </si>
  <si>
    <t>577144121</t>
  </si>
  <si>
    <t>Asfaltový beton vrstva obrusná ACO 11 (ABS) s rozprostřením a se zhutněním z nemodifikovaného asfaltu v pruhu šířky přes 3 m tř. I (ACO 11+), po zhutnění tl. 50 mm</t>
  </si>
  <si>
    <t>1446183134</t>
  </si>
  <si>
    <t>uvažováno ACO 11, 50/70, tl. 50 mm, dle výk. výměr</t>
  </si>
  <si>
    <t>"na pl. povrch. úpravy vozovky, dle výk. výměr" 242,64</t>
  </si>
  <si>
    <t>"pro povrchovou úpravu v napojení, dle plochy frézování" 1</t>
  </si>
  <si>
    <t>Součet</t>
  </si>
  <si>
    <t>Trubní vedení</t>
  </si>
  <si>
    <t>18</t>
  </si>
  <si>
    <t>899132212</t>
  </si>
  <si>
    <t>Výměna (výšková úprava) poklopu vodovodního samonivelačního nebo pevného šoupátkového</t>
  </si>
  <si>
    <t>kus</t>
  </si>
  <si>
    <t>-256278891</t>
  </si>
  <si>
    <t>"zvýšení i snížení dle výk. výměr" 1</t>
  </si>
  <si>
    <t>osadí se původní poklopy</t>
  </si>
  <si>
    <t>19</t>
  </si>
  <si>
    <t>899132213</t>
  </si>
  <si>
    <t>Výměna (výšková úprava) poklopu vodovodního samonivelačního nebo pevného hydrantového</t>
  </si>
  <si>
    <t>535169131</t>
  </si>
  <si>
    <t>Ostatní konstrukce a práce, bourání</t>
  </si>
  <si>
    <t>20</t>
  </si>
  <si>
    <t>919112213</t>
  </si>
  <si>
    <t>Řezání dilatačních spár v živičném krytu vytvoření komůrky pro těsnící zálivku šířky 10 mm, hloubky 25 mm</t>
  </si>
  <si>
    <t>m</t>
  </si>
  <si>
    <t>-1690523126</t>
  </si>
  <si>
    <t>"dle řezání AB krytu" 3,4</t>
  </si>
  <si>
    <t>919121213</t>
  </si>
  <si>
    <t>Utěsnění dilatačních spár zálivkou za studena v cementobetonovém nebo živičném krytu včetně adhezního nátěru bez těsnicího profilu pod zálivkou, pro komůrky šířky 10 mm, hloubky 25 mm</t>
  </si>
  <si>
    <t>1863658957</t>
  </si>
  <si>
    <t>22</t>
  </si>
  <si>
    <t>919731121</t>
  </si>
  <si>
    <t>Zarovnání styčné plochy podkladu nebo krytu podél vybourané části komunikace nebo zpevněné plochy živičné tl. do 50 mm</t>
  </si>
  <si>
    <t>-613482568</t>
  </si>
  <si>
    <t>"zabourání krytu, dle výk.výměr" 3,4</t>
  </si>
  <si>
    <t>"zabourání krytu, dle řezání" 3,4</t>
  </si>
  <si>
    <t>23</t>
  </si>
  <si>
    <t>919735112</t>
  </si>
  <si>
    <t>Řezání stávajícího živičného krytu nebo podkladu hloubky přes 50 do 100 mm</t>
  </si>
  <si>
    <t>-1843732894</t>
  </si>
  <si>
    <t>"řezání AB krytu dle výk. výměr" 3,4</t>
  </si>
  <si>
    <t>998</t>
  </si>
  <si>
    <t>Přesun hmot</t>
  </si>
  <si>
    <t>24</t>
  </si>
  <si>
    <t>998225111</t>
  </si>
  <si>
    <t>Přesun hmot pro komunikace s krytem z kameniva, monolitickým betonovým nebo živičným dopravní vzdálenost do 200 m jakékoliv délky objektu</t>
  </si>
  <si>
    <t>-649799546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</si>
</sst>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sz val="12"/>
      <color rgb="FF003366"/>
      <name val="Arial CE"/>
      <family val="2"/>
      <charset val="238"/>
    </font>
    <font>
      <sz val="8"/>
      <color rgb="FF003366"/>
      <name val="Arial CE"/>
      <family val="2"/>
      <charset val="238"/>
    </font>
    <font>
      <sz val="8"/>
      <color rgb="FF505050"/>
      <name val="Arial CE"/>
      <family val="2"/>
      <charset val="238"/>
    </font>
    <font>
      <sz val="8"/>
      <color rgb="FF800080"/>
      <name val="Arial CE"/>
      <family val="2"/>
      <charset val="238"/>
    </font>
    <font>
      <sz val="10"/>
      <color rgb="FF003366"/>
      <name val="Arial CE"/>
      <family val="2"/>
      <charset val="238"/>
    </font>
    <font>
      <sz val="8"/>
      <color rgb="FFFF0000"/>
      <name val="Arial CE"/>
      <family val="2"/>
      <charset val="238"/>
    </font>
    <font>
      <sz val="8"/>
      <color rgb="FFFFFFFF"/>
      <name val="Arial CE"/>
      <family val="2"/>
      <charset val="238"/>
    </font>
    <font>
      <b/>
      <sz val="14"/>
      <name val="Arial CE"/>
      <family val="2"/>
      <charset val="238"/>
    </font>
    <font>
      <sz val="8"/>
      <color rgb="FF3366FF"/>
      <name val="Arial CE"/>
      <family val="2"/>
      <charset val="238"/>
    </font>
    <font>
      <b/>
      <sz val="12"/>
      <color rgb="FF969696"/>
      <name val="Arial CE"/>
      <family val="2"/>
      <charset val="238"/>
    </font>
    <font>
      <b/>
      <sz val="8"/>
      <color rgb="FF969696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color rgb="FF969696"/>
      <name val="Arial CE"/>
      <family val="2"/>
      <charset val="238"/>
    </font>
    <font>
      <b/>
      <sz val="10"/>
      <color rgb="FF464646"/>
      <name val="Arial CE"/>
      <family val="2"/>
      <charset val="238"/>
    </font>
    <font>
      <sz val="12"/>
      <color rgb="FF969696"/>
      <name val="Arial CE"/>
      <family val="2"/>
      <charset val="238"/>
    </font>
    <font>
      <sz val="8"/>
      <color rgb="FF969696"/>
      <name val="Arial CE"/>
      <family val="2"/>
      <charset val="238"/>
    </font>
    <font>
      <sz val="9"/>
      <name val="Arial CE"/>
      <family val="2"/>
      <charset val="238"/>
    </font>
    <font>
      <sz val="9"/>
      <color rgb="FF969696"/>
      <name val="Arial CE"/>
      <family val="2"/>
      <charset val="238"/>
    </font>
    <font>
      <b/>
      <sz val="12"/>
      <color rgb="FF960000"/>
      <name val="Arial CE"/>
      <family val="2"/>
      <charset val="238"/>
    </font>
    <font>
      <sz val="12"/>
      <name val="Arial CE"/>
      <family val="2"/>
      <charset val="238"/>
    </font>
    <font>
      <sz val="18"/>
      <color theme="10"/>
      <name val="Wingdings 2"/>
      <family val="1"/>
      <charset val="2"/>
    </font>
    <font>
      <b/>
      <sz val="11"/>
      <color rgb="FF003366"/>
      <name val="Arial CE"/>
      <family val="2"/>
      <charset val="238"/>
    </font>
    <font>
      <sz val="11"/>
      <color rgb="FF003366"/>
      <name val="Arial CE"/>
      <family val="2"/>
      <charset val="238"/>
    </font>
    <font>
      <sz val="11"/>
      <color rgb="FF969696"/>
      <name val="Arial CE"/>
      <family val="2"/>
      <charset val="238"/>
    </font>
    <font>
      <sz val="10"/>
      <color rgb="FF3366FF"/>
      <name val="Arial CE"/>
      <family val="2"/>
      <charset val="238"/>
    </font>
    <font>
      <b/>
      <sz val="12"/>
      <color rgb="FF800000"/>
      <name val="Arial CE"/>
      <family val="2"/>
      <charset val="238"/>
    </font>
    <font>
      <sz val="8"/>
      <color rgb="FF960000"/>
      <name val="Arial CE"/>
      <family val="2"/>
      <charset val="238"/>
    </font>
    <font>
      <b/>
      <sz val="8"/>
      <name val="Arial CE"/>
      <family val="2"/>
      <charset val="238"/>
    </font>
    <font>
      <sz val="7"/>
      <color rgb="FF969696"/>
      <name val="Arial CE"/>
      <family val="2"/>
      <charset val="238"/>
    </font>
    <font>
      <i/>
      <sz val="9"/>
      <color rgb="FF0000FF"/>
      <name val="Arial CE"/>
      <family val="2"/>
      <charset val="238"/>
    </font>
    <font>
      <i/>
      <sz val="8"/>
      <color rgb="FF0000FF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30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4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3" xfId="0" applyFont="1" applyBorder="1" applyAlignment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8" fillId="0" borderId="19" xfId="0" applyFont="1" applyBorder="1" applyAlignment="1" applyProtection="1">
      <alignment vertical="center"/>
    </xf>
    <xf numFmtId="0" fontId="8" fillId="0" borderId="20" xfId="0" applyFont="1" applyBorder="1" applyAlignment="1" applyProtection="1">
      <alignment vertical="center"/>
    </xf>
    <xf numFmtId="0" fontId="8" fillId="0" borderId="21" xfId="0" applyFont="1" applyBorder="1" applyAlignment="1" applyProtection="1">
      <alignment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20" xfId="0" applyFont="1" applyBorder="1" applyAlignment="1" applyProtection="1">
      <alignment horizontal="left" vertical="center"/>
    </xf>
    <xf numFmtId="0" fontId="10" fillId="0" borderId="20" xfId="0" applyFont="1" applyBorder="1" applyAlignment="1" applyProtection="1">
      <alignment vertical="center"/>
    </xf>
    <xf numFmtId="4" fontId="10" fillId="0" borderId="20" xfId="0" applyNumberFormat="1" applyFont="1" applyBorder="1" applyAlignment="1" applyProtection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 applyProtection="1">
      <alignment horizontal="left"/>
    </xf>
    <xf numFmtId="4" fontId="10" fillId="0" borderId="0" xfId="0" applyNumberFormat="1" applyFont="1" applyAlignment="1" applyProtection="1"/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7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8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4" fontId="28" fillId="0" borderId="0" xfId="0" applyNumberFormat="1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98"/>
  <sheetViews>
    <sheetView showGridLines="0" tabSelected="1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s="1" customFormat="1" ht="36.950000000000003" customHeight="1">
      <c r="AR2" s="290"/>
      <c r="AS2" s="290"/>
      <c r="AT2" s="290"/>
      <c r="AU2" s="290"/>
      <c r="AV2" s="290"/>
      <c r="AW2" s="290"/>
      <c r="AX2" s="290"/>
      <c r="AY2" s="290"/>
      <c r="AZ2" s="290"/>
      <c r="BA2" s="290"/>
      <c r="BB2" s="290"/>
      <c r="BC2" s="290"/>
      <c r="BD2" s="290"/>
      <c r="BE2" s="290"/>
      <c r="BS2" s="17" t="s">
        <v>6</v>
      </c>
      <c r="BT2" s="17" t="s">
        <v>7</v>
      </c>
    </row>
    <row r="3" spans="1:74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pans="1:74" s="1" customFormat="1" ht="24.95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pans="1:74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53" t="s">
        <v>14</v>
      </c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  <c r="AA5" s="254"/>
      <c r="AB5" s="254"/>
      <c r="AC5" s="254"/>
      <c r="AD5" s="254"/>
      <c r="AE5" s="254"/>
      <c r="AF5" s="254"/>
      <c r="AG5" s="254"/>
      <c r="AH5" s="254"/>
      <c r="AI5" s="254"/>
      <c r="AJ5" s="254"/>
      <c r="AK5" s="22"/>
      <c r="AL5" s="22"/>
      <c r="AM5" s="22"/>
      <c r="AN5" s="22"/>
      <c r="AO5" s="22"/>
      <c r="AP5" s="22"/>
      <c r="AQ5" s="22"/>
      <c r="AR5" s="20"/>
      <c r="BE5" s="250" t="s">
        <v>15</v>
      </c>
      <c r="BS5" s="17" t="s">
        <v>6</v>
      </c>
    </row>
    <row r="6" spans="1:74" s="1" customFormat="1" ht="36.950000000000003" customHeight="1">
      <c r="B6" s="21"/>
      <c r="C6" s="22"/>
      <c r="D6" s="28" t="s">
        <v>16</v>
      </c>
      <c r="E6" s="22"/>
      <c r="F6" s="22"/>
      <c r="G6" s="22"/>
      <c r="H6" s="22"/>
      <c r="I6" s="22"/>
      <c r="J6" s="22"/>
      <c r="K6" s="255" t="s">
        <v>17</v>
      </c>
      <c r="L6" s="254"/>
      <c r="M6" s="254"/>
      <c r="N6" s="254"/>
      <c r="O6" s="254"/>
      <c r="P6" s="254"/>
      <c r="Q6" s="254"/>
      <c r="R6" s="254"/>
      <c r="S6" s="254"/>
      <c r="T6" s="254"/>
      <c r="U6" s="254"/>
      <c r="V6" s="254"/>
      <c r="W6" s="254"/>
      <c r="X6" s="254"/>
      <c r="Y6" s="254"/>
      <c r="Z6" s="254"/>
      <c r="AA6" s="254"/>
      <c r="AB6" s="254"/>
      <c r="AC6" s="254"/>
      <c r="AD6" s="254"/>
      <c r="AE6" s="254"/>
      <c r="AF6" s="254"/>
      <c r="AG6" s="254"/>
      <c r="AH6" s="254"/>
      <c r="AI6" s="254"/>
      <c r="AJ6" s="254"/>
      <c r="AK6" s="22"/>
      <c r="AL6" s="22"/>
      <c r="AM6" s="22"/>
      <c r="AN6" s="22"/>
      <c r="AO6" s="22"/>
      <c r="AP6" s="22"/>
      <c r="AQ6" s="22"/>
      <c r="AR6" s="20"/>
      <c r="BE6" s="251"/>
      <c r="BS6" s="17" t="s">
        <v>6</v>
      </c>
    </row>
    <row r="7" spans="1:74" s="1" customFormat="1" ht="12" customHeight="1">
      <c r="B7" s="21"/>
      <c r="C7" s="22"/>
      <c r="D7" s="29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9" t="s">
        <v>19</v>
      </c>
      <c r="AL7" s="22"/>
      <c r="AM7" s="22"/>
      <c r="AN7" s="27" t="s">
        <v>1</v>
      </c>
      <c r="AO7" s="22"/>
      <c r="AP7" s="22"/>
      <c r="AQ7" s="22"/>
      <c r="AR7" s="20"/>
      <c r="BE7" s="251"/>
      <c r="BS7" s="17" t="s">
        <v>6</v>
      </c>
    </row>
    <row r="8" spans="1:74" s="1" customFormat="1" ht="12" customHeight="1">
      <c r="B8" s="21"/>
      <c r="C8" s="22"/>
      <c r="D8" s="29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9" t="s">
        <v>22</v>
      </c>
      <c r="AL8" s="22"/>
      <c r="AM8" s="22"/>
      <c r="AN8" s="30" t="s">
        <v>23</v>
      </c>
      <c r="AO8" s="22"/>
      <c r="AP8" s="22"/>
      <c r="AQ8" s="22"/>
      <c r="AR8" s="20"/>
      <c r="BE8" s="251"/>
      <c r="BS8" s="17" t="s">
        <v>6</v>
      </c>
    </row>
    <row r="9" spans="1:74" s="1" customFormat="1" ht="14.45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251"/>
      <c r="BS9" s="17" t="s">
        <v>6</v>
      </c>
    </row>
    <row r="10" spans="1:74" s="1" customFormat="1" ht="12" customHeight="1">
      <c r="B10" s="21"/>
      <c r="C10" s="22"/>
      <c r="D10" s="29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9" t="s">
        <v>25</v>
      </c>
      <c r="AL10" s="22"/>
      <c r="AM10" s="22"/>
      <c r="AN10" s="27" t="s">
        <v>1</v>
      </c>
      <c r="AO10" s="22"/>
      <c r="AP10" s="22"/>
      <c r="AQ10" s="22"/>
      <c r="AR10" s="20"/>
      <c r="BE10" s="251"/>
      <c r="BS10" s="17" t="s">
        <v>6</v>
      </c>
    </row>
    <row r="11" spans="1:74" s="1" customFormat="1" ht="18.399999999999999" customHeight="1">
      <c r="B11" s="21"/>
      <c r="C11" s="22"/>
      <c r="D11" s="22"/>
      <c r="E11" s="27" t="s">
        <v>26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9" t="s">
        <v>27</v>
      </c>
      <c r="AL11" s="22"/>
      <c r="AM11" s="22"/>
      <c r="AN11" s="27" t="s">
        <v>1</v>
      </c>
      <c r="AO11" s="22"/>
      <c r="AP11" s="22"/>
      <c r="AQ11" s="22"/>
      <c r="AR11" s="20"/>
      <c r="BE11" s="251"/>
      <c r="BS11" s="17" t="s">
        <v>6</v>
      </c>
    </row>
    <row r="12" spans="1:74" s="1" customFormat="1" ht="6.95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251"/>
      <c r="BS12" s="17" t="s">
        <v>6</v>
      </c>
    </row>
    <row r="13" spans="1:74" s="1" customFormat="1" ht="12" customHeight="1">
      <c r="B13" s="21"/>
      <c r="C13" s="22"/>
      <c r="D13" s="29" t="s">
        <v>28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9" t="s">
        <v>25</v>
      </c>
      <c r="AL13" s="22"/>
      <c r="AM13" s="22"/>
      <c r="AN13" s="31" t="s">
        <v>29</v>
      </c>
      <c r="AO13" s="22"/>
      <c r="AP13" s="22"/>
      <c r="AQ13" s="22"/>
      <c r="AR13" s="20"/>
      <c r="BE13" s="251"/>
      <c r="BS13" s="17" t="s">
        <v>6</v>
      </c>
    </row>
    <row r="14" spans="1:74" ht="12.75">
      <c r="B14" s="21"/>
      <c r="C14" s="22"/>
      <c r="D14" s="22"/>
      <c r="E14" s="256" t="s">
        <v>29</v>
      </c>
      <c r="F14" s="257"/>
      <c r="G14" s="257"/>
      <c r="H14" s="257"/>
      <c r="I14" s="257"/>
      <c r="J14" s="257"/>
      <c r="K14" s="257"/>
      <c r="L14" s="257"/>
      <c r="M14" s="257"/>
      <c r="N14" s="257"/>
      <c r="O14" s="257"/>
      <c r="P14" s="257"/>
      <c r="Q14" s="257"/>
      <c r="R14" s="257"/>
      <c r="S14" s="257"/>
      <c r="T14" s="257"/>
      <c r="U14" s="257"/>
      <c r="V14" s="257"/>
      <c r="W14" s="257"/>
      <c r="X14" s="257"/>
      <c r="Y14" s="257"/>
      <c r="Z14" s="257"/>
      <c r="AA14" s="257"/>
      <c r="AB14" s="257"/>
      <c r="AC14" s="257"/>
      <c r="AD14" s="257"/>
      <c r="AE14" s="257"/>
      <c r="AF14" s="257"/>
      <c r="AG14" s="257"/>
      <c r="AH14" s="257"/>
      <c r="AI14" s="257"/>
      <c r="AJ14" s="257"/>
      <c r="AK14" s="29" t="s">
        <v>27</v>
      </c>
      <c r="AL14" s="22"/>
      <c r="AM14" s="22"/>
      <c r="AN14" s="31" t="s">
        <v>29</v>
      </c>
      <c r="AO14" s="22"/>
      <c r="AP14" s="22"/>
      <c r="AQ14" s="22"/>
      <c r="AR14" s="20"/>
      <c r="BE14" s="251"/>
      <c r="BS14" s="17" t="s">
        <v>6</v>
      </c>
    </row>
    <row r="15" spans="1:74" s="1" customFormat="1" ht="6.95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251"/>
      <c r="BS15" s="17" t="s">
        <v>4</v>
      </c>
    </row>
    <row r="16" spans="1:74" s="1" customFormat="1" ht="12" customHeight="1">
      <c r="B16" s="21"/>
      <c r="C16" s="22"/>
      <c r="D16" s="29" t="s">
        <v>30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9" t="s">
        <v>25</v>
      </c>
      <c r="AL16" s="22"/>
      <c r="AM16" s="22"/>
      <c r="AN16" s="27" t="s">
        <v>1</v>
      </c>
      <c r="AO16" s="22"/>
      <c r="AP16" s="22"/>
      <c r="AQ16" s="22"/>
      <c r="AR16" s="20"/>
      <c r="BE16" s="251"/>
      <c r="BS16" s="17" t="s">
        <v>4</v>
      </c>
    </row>
    <row r="17" spans="1:71" s="1" customFormat="1" ht="18.399999999999999" customHeight="1">
      <c r="B17" s="21"/>
      <c r="C17" s="22"/>
      <c r="D17" s="22"/>
      <c r="E17" s="27" t="s">
        <v>31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9" t="s">
        <v>27</v>
      </c>
      <c r="AL17" s="22"/>
      <c r="AM17" s="22"/>
      <c r="AN17" s="27" t="s">
        <v>1</v>
      </c>
      <c r="AO17" s="22"/>
      <c r="AP17" s="22"/>
      <c r="AQ17" s="22"/>
      <c r="AR17" s="20"/>
      <c r="BE17" s="251"/>
      <c r="BS17" s="17" t="s">
        <v>32</v>
      </c>
    </row>
    <row r="18" spans="1:71" s="1" customFormat="1" ht="6.95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251"/>
      <c r="BS18" s="17" t="s">
        <v>6</v>
      </c>
    </row>
    <row r="19" spans="1:71" s="1" customFormat="1" ht="12" customHeight="1">
      <c r="B19" s="21"/>
      <c r="C19" s="22"/>
      <c r="D19" s="29" t="s">
        <v>33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9" t="s">
        <v>25</v>
      </c>
      <c r="AL19" s="22"/>
      <c r="AM19" s="22"/>
      <c r="AN19" s="27" t="s">
        <v>1</v>
      </c>
      <c r="AO19" s="22"/>
      <c r="AP19" s="22"/>
      <c r="AQ19" s="22"/>
      <c r="AR19" s="20"/>
      <c r="BE19" s="251"/>
      <c r="BS19" s="17" t="s">
        <v>6</v>
      </c>
    </row>
    <row r="20" spans="1:71" s="1" customFormat="1" ht="18.399999999999999" customHeight="1">
      <c r="B20" s="21"/>
      <c r="C20" s="22"/>
      <c r="D20" s="22"/>
      <c r="E20" s="27" t="s">
        <v>34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9" t="s">
        <v>27</v>
      </c>
      <c r="AL20" s="22"/>
      <c r="AM20" s="22"/>
      <c r="AN20" s="27" t="s">
        <v>1</v>
      </c>
      <c r="AO20" s="22"/>
      <c r="AP20" s="22"/>
      <c r="AQ20" s="22"/>
      <c r="AR20" s="20"/>
      <c r="BE20" s="251"/>
      <c r="BS20" s="17" t="s">
        <v>4</v>
      </c>
    </row>
    <row r="21" spans="1:71" s="1" customFormat="1" ht="6.95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251"/>
    </row>
    <row r="22" spans="1:71" s="1" customFormat="1" ht="12" customHeight="1">
      <c r="B22" s="21"/>
      <c r="C22" s="22"/>
      <c r="D22" s="29" t="s">
        <v>35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251"/>
    </row>
    <row r="23" spans="1:71" s="1" customFormat="1" ht="16.5" customHeight="1">
      <c r="B23" s="21"/>
      <c r="C23" s="22"/>
      <c r="D23" s="22"/>
      <c r="E23" s="258" t="s">
        <v>1</v>
      </c>
      <c r="F23" s="258"/>
      <c r="G23" s="258"/>
      <c r="H23" s="258"/>
      <c r="I23" s="258"/>
      <c r="J23" s="258"/>
      <c r="K23" s="258"/>
      <c r="L23" s="258"/>
      <c r="M23" s="258"/>
      <c r="N23" s="258"/>
      <c r="O23" s="258"/>
      <c r="P23" s="258"/>
      <c r="Q23" s="258"/>
      <c r="R23" s="258"/>
      <c r="S23" s="258"/>
      <c r="T23" s="258"/>
      <c r="U23" s="258"/>
      <c r="V23" s="258"/>
      <c r="W23" s="258"/>
      <c r="X23" s="258"/>
      <c r="Y23" s="258"/>
      <c r="Z23" s="258"/>
      <c r="AA23" s="258"/>
      <c r="AB23" s="258"/>
      <c r="AC23" s="258"/>
      <c r="AD23" s="258"/>
      <c r="AE23" s="258"/>
      <c r="AF23" s="258"/>
      <c r="AG23" s="258"/>
      <c r="AH23" s="258"/>
      <c r="AI23" s="258"/>
      <c r="AJ23" s="258"/>
      <c r="AK23" s="258"/>
      <c r="AL23" s="258"/>
      <c r="AM23" s="258"/>
      <c r="AN23" s="258"/>
      <c r="AO23" s="22"/>
      <c r="AP23" s="22"/>
      <c r="AQ23" s="22"/>
      <c r="AR23" s="20"/>
      <c r="BE23" s="251"/>
    </row>
    <row r="24" spans="1:71" s="1" customFormat="1" ht="6.95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251"/>
    </row>
    <row r="25" spans="1:71" s="1" customFormat="1" ht="6.95" customHeight="1">
      <c r="B25" s="21"/>
      <c r="C25" s="2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22"/>
      <c r="AQ25" s="22"/>
      <c r="AR25" s="20"/>
      <c r="BE25" s="251"/>
    </row>
    <row r="26" spans="1:71" s="2" customFormat="1" ht="25.9" customHeight="1">
      <c r="A26" s="34"/>
      <c r="B26" s="35"/>
      <c r="C26" s="36"/>
      <c r="D26" s="37" t="s">
        <v>36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259">
        <f>ROUND(AG94,2)</f>
        <v>0</v>
      </c>
      <c r="AL26" s="260"/>
      <c r="AM26" s="260"/>
      <c r="AN26" s="260"/>
      <c r="AO26" s="260"/>
      <c r="AP26" s="36"/>
      <c r="AQ26" s="36"/>
      <c r="AR26" s="39"/>
      <c r="BE26" s="251"/>
    </row>
    <row r="27" spans="1:71" s="2" customFormat="1" ht="6.95" customHeight="1">
      <c r="A27" s="34"/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9"/>
      <c r="BE27" s="251"/>
    </row>
    <row r="28" spans="1:71" s="2" customFormat="1" ht="12.75">
      <c r="A28" s="34"/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261" t="s">
        <v>37</v>
      </c>
      <c r="M28" s="261"/>
      <c r="N28" s="261"/>
      <c r="O28" s="261"/>
      <c r="P28" s="261"/>
      <c r="Q28" s="36"/>
      <c r="R28" s="36"/>
      <c r="S28" s="36"/>
      <c r="T28" s="36"/>
      <c r="U28" s="36"/>
      <c r="V28" s="36"/>
      <c r="W28" s="261" t="s">
        <v>38</v>
      </c>
      <c r="X28" s="261"/>
      <c r="Y28" s="261"/>
      <c r="Z28" s="261"/>
      <c r="AA28" s="261"/>
      <c r="AB28" s="261"/>
      <c r="AC28" s="261"/>
      <c r="AD28" s="261"/>
      <c r="AE28" s="261"/>
      <c r="AF28" s="36"/>
      <c r="AG28" s="36"/>
      <c r="AH28" s="36"/>
      <c r="AI28" s="36"/>
      <c r="AJ28" s="36"/>
      <c r="AK28" s="261" t="s">
        <v>39</v>
      </c>
      <c r="AL28" s="261"/>
      <c r="AM28" s="261"/>
      <c r="AN28" s="261"/>
      <c r="AO28" s="261"/>
      <c r="AP28" s="36"/>
      <c r="AQ28" s="36"/>
      <c r="AR28" s="39"/>
      <c r="BE28" s="251"/>
    </row>
    <row r="29" spans="1:71" s="3" customFormat="1" ht="14.45" customHeight="1">
      <c r="B29" s="40"/>
      <c r="C29" s="41"/>
      <c r="D29" s="29" t="s">
        <v>40</v>
      </c>
      <c r="E29" s="41"/>
      <c r="F29" s="29" t="s">
        <v>41</v>
      </c>
      <c r="G29" s="41"/>
      <c r="H29" s="41"/>
      <c r="I29" s="41"/>
      <c r="J29" s="41"/>
      <c r="K29" s="41"/>
      <c r="L29" s="264">
        <v>0.21</v>
      </c>
      <c r="M29" s="263"/>
      <c r="N29" s="263"/>
      <c r="O29" s="263"/>
      <c r="P29" s="263"/>
      <c r="Q29" s="41"/>
      <c r="R29" s="41"/>
      <c r="S29" s="41"/>
      <c r="T29" s="41"/>
      <c r="U29" s="41"/>
      <c r="V29" s="41"/>
      <c r="W29" s="262">
        <f>ROUND(AZ94, 2)</f>
        <v>0</v>
      </c>
      <c r="X29" s="263"/>
      <c r="Y29" s="263"/>
      <c r="Z29" s="263"/>
      <c r="AA29" s="263"/>
      <c r="AB29" s="263"/>
      <c r="AC29" s="263"/>
      <c r="AD29" s="263"/>
      <c r="AE29" s="263"/>
      <c r="AF29" s="41"/>
      <c r="AG29" s="41"/>
      <c r="AH29" s="41"/>
      <c r="AI29" s="41"/>
      <c r="AJ29" s="41"/>
      <c r="AK29" s="262">
        <f>ROUND(AV94, 2)</f>
        <v>0</v>
      </c>
      <c r="AL29" s="263"/>
      <c r="AM29" s="263"/>
      <c r="AN29" s="263"/>
      <c r="AO29" s="263"/>
      <c r="AP29" s="41"/>
      <c r="AQ29" s="41"/>
      <c r="AR29" s="42"/>
      <c r="BE29" s="252"/>
    </row>
    <row r="30" spans="1:71" s="3" customFormat="1" ht="14.45" customHeight="1">
      <c r="B30" s="40"/>
      <c r="C30" s="41"/>
      <c r="D30" s="41"/>
      <c r="E30" s="41"/>
      <c r="F30" s="29" t="s">
        <v>42</v>
      </c>
      <c r="G30" s="41"/>
      <c r="H30" s="41"/>
      <c r="I30" s="41"/>
      <c r="J30" s="41"/>
      <c r="K30" s="41"/>
      <c r="L30" s="264">
        <v>0.15</v>
      </c>
      <c r="M30" s="263"/>
      <c r="N30" s="263"/>
      <c r="O30" s="263"/>
      <c r="P30" s="263"/>
      <c r="Q30" s="41"/>
      <c r="R30" s="41"/>
      <c r="S30" s="41"/>
      <c r="T30" s="41"/>
      <c r="U30" s="41"/>
      <c r="V30" s="41"/>
      <c r="W30" s="262">
        <f>ROUND(BA94, 2)</f>
        <v>0</v>
      </c>
      <c r="X30" s="263"/>
      <c r="Y30" s="263"/>
      <c r="Z30" s="263"/>
      <c r="AA30" s="263"/>
      <c r="AB30" s="263"/>
      <c r="AC30" s="263"/>
      <c r="AD30" s="263"/>
      <c r="AE30" s="263"/>
      <c r="AF30" s="41"/>
      <c r="AG30" s="41"/>
      <c r="AH30" s="41"/>
      <c r="AI30" s="41"/>
      <c r="AJ30" s="41"/>
      <c r="AK30" s="262">
        <f>ROUND(AW94, 2)</f>
        <v>0</v>
      </c>
      <c r="AL30" s="263"/>
      <c r="AM30" s="263"/>
      <c r="AN30" s="263"/>
      <c r="AO30" s="263"/>
      <c r="AP30" s="41"/>
      <c r="AQ30" s="41"/>
      <c r="AR30" s="42"/>
      <c r="BE30" s="252"/>
    </row>
    <row r="31" spans="1:71" s="3" customFormat="1" ht="14.45" hidden="1" customHeight="1">
      <c r="B31" s="40"/>
      <c r="C31" s="41"/>
      <c r="D31" s="41"/>
      <c r="E31" s="41"/>
      <c r="F31" s="29" t="s">
        <v>43</v>
      </c>
      <c r="G31" s="41"/>
      <c r="H31" s="41"/>
      <c r="I31" s="41"/>
      <c r="J31" s="41"/>
      <c r="K31" s="41"/>
      <c r="L31" s="264">
        <v>0.21</v>
      </c>
      <c r="M31" s="263"/>
      <c r="N31" s="263"/>
      <c r="O31" s="263"/>
      <c r="P31" s="263"/>
      <c r="Q31" s="41"/>
      <c r="R31" s="41"/>
      <c r="S31" s="41"/>
      <c r="T31" s="41"/>
      <c r="U31" s="41"/>
      <c r="V31" s="41"/>
      <c r="W31" s="262">
        <f>ROUND(BB94, 2)</f>
        <v>0</v>
      </c>
      <c r="X31" s="263"/>
      <c r="Y31" s="263"/>
      <c r="Z31" s="263"/>
      <c r="AA31" s="263"/>
      <c r="AB31" s="263"/>
      <c r="AC31" s="263"/>
      <c r="AD31" s="263"/>
      <c r="AE31" s="263"/>
      <c r="AF31" s="41"/>
      <c r="AG31" s="41"/>
      <c r="AH31" s="41"/>
      <c r="AI31" s="41"/>
      <c r="AJ31" s="41"/>
      <c r="AK31" s="262">
        <v>0</v>
      </c>
      <c r="AL31" s="263"/>
      <c r="AM31" s="263"/>
      <c r="AN31" s="263"/>
      <c r="AO31" s="263"/>
      <c r="AP31" s="41"/>
      <c r="AQ31" s="41"/>
      <c r="AR31" s="42"/>
      <c r="BE31" s="252"/>
    </row>
    <row r="32" spans="1:71" s="3" customFormat="1" ht="14.45" hidden="1" customHeight="1">
      <c r="B32" s="40"/>
      <c r="C32" s="41"/>
      <c r="D32" s="41"/>
      <c r="E32" s="41"/>
      <c r="F32" s="29" t="s">
        <v>44</v>
      </c>
      <c r="G32" s="41"/>
      <c r="H32" s="41"/>
      <c r="I32" s="41"/>
      <c r="J32" s="41"/>
      <c r="K32" s="41"/>
      <c r="L32" s="264">
        <v>0.15</v>
      </c>
      <c r="M32" s="263"/>
      <c r="N32" s="263"/>
      <c r="O32" s="263"/>
      <c r="P32" s="263"/>
      <c r="Q32" s="41"/>
      <c r="R32" s="41"/>
      <c r="S32" s="41"/>
      <c r="T32" s="41"/>
      <c r="U32" s="41"/>
      <c r="V32" s="41"/>
      <c r="W32" s="262">
        <f>ROUND(BC94, 2)</f>
        <v>0</v>
      </c>
      <c r="X32" s="263"/>
      <c r="Y32" s="263"/>
      <c r="Z32" s="263"/>
      <c r="AA32" s="263"/>
      <c r="AB32" s="263"/>
      <c r="AC32" s="263"/>
      <c r="AD32" s="263"/>
      <c r="AE32" s="263"/>
      <c r="AF32" s="41"/>
      <c r="AG32" s="41"/>
      <c r="AH32" s="41"/>
      <c r="AI32" s="41"/>
      <c r="AJ32" s="41"/>
      <c r="AK32" s="262">
        <v>0</v>
      </c>
      <c r="AL32" s="263"/>
      <c r="AM32" s="263"/>
      <c r="AN32" s="263"/>
      <c r="AO32" s="263"/>
      <c r="AP32" s="41"/>
      <c r="AQ32" s="41"/>
      <c r="AR32" s="42"/>
      <c r="BE32" s="252"/>
    </row>
    <row r="33" spans="1:57" s="3" customFormat="1" ht="14.45" hidden="1" customHeight="1">
      <c r="B33" s="40"/>
      <c r="C33" s="41"/>
      <c r="D33" s="41"/>
      <c r="E33" s="41"/>
      <c r="F33" s="29" t="s">
        <v>45</v>
      </c>
      <c r="G33" s="41"/>
      <c r="H33" s="41"/>
      <c r="I33" s="41"/>
      <c r="J33" s="41"/>
      <c r="K33" s="41"/>
      <c r="L33" s="264">
        <v>0</v>
      </c>
      <c r="M33" s="263"/>
      <c r="N33" s="263"/>
      <c r="O33" s="263"/>
      <c r="P33" s="263"/>
      <c r="Q33" s="41"/>
      <c r="R33" s="41"/>
      <c r="S33" s="41"/>
      <c r="T33" s="41"/>
      <c r="U33" s="41"/>
      <c r="V33" s="41"/>
      <c r="W33" s="262">
        <f>ROUND(BD94, 2)</f>
        <v>0</v>
      </c>
      <c r="X33" s="263"/>
      <c r="Y33" s="263"/>
      <c r="Z33" s="263"/>
      <c r="AA33" s="263"/>
      <c r="AB33" s="263"/>
      <c r="AC33" s="263"/>
      <c r="AD33" s="263"/>
      <c r="AE33" s="263"/>
      <c r="AF33" s="41"/>
      <c r="AG33" s="41"/>
      <c r="AH33" s="41"/>
      <c r="AI33" s="41"/>
      <c r="AJ33" s="41"/>
      <c r="AK33" s="262">
        <v>0</v>
      </c>
      <c r="AL33" s="263"/>
      <c r="AM33" s="263"/>
      <c r="AN33" s="263"/>
      <c r="AO33" s="263"/>
      <c r="AP33" s="41"/>
      <c r="AQ33" s="41"/>
      <c r="AR33" s="42"/>
      <c r="BE33" s="252"/>
    </row>
    <row r="34" spans="1:57" s="2" customFormat="1" ht="6.95" customHeight="1">
      <c r="A34" s="34"/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9"/>
      <c r="BE34" s="251"/>
    </row>
    <row r="35" spans="1:57" s="2" customFormat="1" ht="25.9" customHeight="1">
      <c r="A35" s="34"/>
      <c r="B35" s="35"/>
      <c r="C35" s="43"/>
      <c r="D35" s="44" t="s">
        <v>46</v>
      </c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6" t="s">
        <v>47</v>
      </c>
      <c r="U35" s="45"/>
      <c r="V35" s="45"/>
      <c r="W35" s="45"/>
      <c r="X35" s="265" t="s">
        <v>48</v>
      </c>
      <c r="Y35" s="266"/>
      <c r="Z35" s="266"/>
      <c r="AA35" s="266"/>
      <c r="AB35" s="266"/>
      <c r="AC35" s="45"/>
      <c r="AD35" s="45"/>
      <c r="AE35" s="45"/>
      <c r="AF35" s="45"/>
      <c r="AG35" s="45"/>
      <c r="AH35" s="45"/>
      <c r="AI35" s="45"/>
      <c r="AJ35" s="45"/>
      <c r="AK35" s="267">
        <f>SUM(AK26:AK33)</f>
        <v>0</v>
      </c>
      <c r="AL35" s="266"/>
      <c r="AM35" s="266"/>
      <c r="AN35" s="266"/>
      <c r="AO35" s="268"/>
      <c r="AP35" s="43"/>
      <c r="AQ35" s="43"/>
      <c r="AR35" s="39"/>
      <c r="BE35" s="34"/>
    </row>
    <row r="36" spans="1:57" s="2" customFormat="1" ht="6.95" customHeight="1">
      <c r="A36" s="34"/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9"/>
      <c r="BE36" s="34"/>
    </row>
    <row r="37" spans="1:57" s="2" customFormat="1" ht="14.45" customHeight="1">
      <c r="A37" s="34"/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9"/>
      <c r="BE37" s="34"/>
    </row>
    <row r="38" spans="1:57" s="1" customFormat="1" ht="14.45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pans="1:57" s="1" customFormat="1" ht="14.45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pans="1:57" s="1" customFormat="1" ht="14.45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pans="1:57" s="1" customFormat="1" ht="14.45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pans="1:57" s="1" customFormat="1" ht="14.45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pans="1:57" s="1" customFormat="1" ht="14.45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pans="1:57" s="1" customFormat="1" ht="14.45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pans="1:57" s="1" customFormat="1" ht="14.45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pans="1:57" s="1" customFormat="1" ht="14.45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pans="1:57" s="1" customFormat="1" ht="14.45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pans="1:57" s="1" customFormat="1" ht="14.45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pans="1:57" s="2" customFormat="1" ht="14.45" customHeight="1">
      <c r="B49" s="47"/>
      <c r="C49" s="48"/>
      <c r="D49" s="49" t="s">
        <v>49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50</v>
      </c>
      <c r="AI49" s="50"/>
      <c r="AJ49" s="50"/>
      <c r="AK49" s="50"/>
      <c r="AL49" s="50"/>
      <c r="AM49" s="50"/>
      <c r="AN49" s="50"/>
      <c r="AO49" s="50"/>
      <c r="AP49" s="48"/>
      <c r="AQ49" s="48"/>
      <c r="AR49" s="51"/>
    </row>
    <row r="50" spans="1:57" ht="11.25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 spans="1:57" ht="11.25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 spans="1:57" ht="11.25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 spans="1:57" ht="11.25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 spans="1:57" ht="11.25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 spans="1:57" ht="11.2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 spans="1:57" ht="11.25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 spans="1:57" ht="11.25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 spans="1:57" ht="11.25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 spans="1:57" ht="11.25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pans="1:57" s="2" customFormat="1" ht="12.75">
      <c r="A60" s="34"/>
      <c r="B60" s="35"/>
      <c r="C60" s="36"/>
      <c r="D60" s="52" t="s">
        <v>51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52" t="s">
        <v>52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52" t="s">
        <v>51</v>
      </c>
      <c r="AI60" s="38"/>
      <c r="AJ60" s="38"/>
      <c r="AK60" s="38"/>
      <c r="AL60" s="38"/>
      <c r="AM60" s="52" t="s">
        <v>52</v>
      </c>
      <c r="AN60" s="38"/>
      <c r="AO60" s="38"/>
      <c r="AP60" s="36"/>
      <c r="AQ60" s="36"/>
      <c r="AR60" s="39"/>
      <c r="BE60" s="34"/>
    </row>
    <row r="61" spans="1:57" ht="11.25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 spans="1:57" ht="11.25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 spans="1:57" ht="11.25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pans="1:57" s="2" customFormat="1" ht="12.75">
      <c r="A64" s="34"/>
      <c r="B64" s="35"/>
      <c r="C64" s="36"/>
      <c r="D64" s="49" t="s">
        <v>53</v>
      </c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49" t="s">
        <v>54</v>
      </c>
      <c r="AI64" s="53"/>
      <c r="AJ64" s="53"/>
      <c r="AK64" s="53"/>
      <c r="AL64" s="53"/>
      <c r="AM64" s="53"/>
      <c r="AN64" s="53"/>
      <c r="AO64" s="53"/>
      <c r="AP64" s="36"/>
      <c r="AQ64" s="36"/>
      <c r="AR64" s="39"/>
      <c r="BE64" s="34"/>
    </row>
    <row r="65" spans="1:57" ht="11.2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 spans="1:57" ht="11.25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 spans="1:57" ht="11.25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 spans="1:57" ht="11.25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 spans="1:57" ht="11.25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 spans="1:57" ht="11.25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 spans="1:57" ht="11.25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 spans="1:57" ht="11.25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 spans="1:57" ht="11.25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 spans="1:57" ht="11.25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pans="1:57" s="2" customFormat="1" ht="12.75">
      <c r="A75" s="34"/>
      <c r="B75" s="35"/>
      <c r="C75" s="36"/>
      <c r="D75" s="52" t="s">
        <v>51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52" t="s">
        <v>52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52" t="s">
        <v>51</v>
      </c>
      <c r="AI75" s="38"/>
      <c r="AJ75" s="38"/>
      <c r="AK75" s="38"/>
      <c r="AL75" s="38"/>
      <c r="AM75" s="52" t="s">
        <v>52</v>
      </c>
      <c r="AN75" s="38"/>
      <c r="AO75" s="38"/>
      <c r="AP75" s="36"/>
      <c r="AQ75" s="36"/>
      <c r="AR75" s="39"/>
      <c r="BE75" s="34"/>
    </row>
    <row r="76" spans="1:57" s="2" customFormat="1" ht="11.25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9"/>
      <c r="BE76" s="34"/>
    </row>
    <row r="77" spans="1:57" s="2" customFormat="1" ht="6.95" customHeight="1">
      <c r="A77" s="34"/>
      <c r="B77" s="54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39"/>
      <c r="BE77" s="34"/>
    </row>
    <row r="81" spans="1:91" s="2" customFormat="1" ht="6.95" customHeight="1">
      <c r="A81" s="34"/>
      <c r="B81" s="56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39"/>
      <c r="BE81" s="34"/>
    </row>
    <row r="82" spans="1:91" s="2" customFormat="1" ht="24.95" customHeight="1">
      <c r="A82" s="34"/>
      <c r="B82" s="35"/>
      <c r="C82" s="23" t="s">
        <v>55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9"/>
      <c r="BE82" s="34"/>
    </row>
    <row r="83" spans="1:9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9"/>
      <c r="BE83" s="34"/>
    </row>
    <row r="84" spans="1:91" s="4" customFormat="1" ht="12" customHeight="1">
      <c r="B84" s="58"/>
      <c r="C84" s="29" t="s">
        <v>13</v>
      </c>
      <c r="D84" s="59"/>
      <c r="E84" s="59"/>
      <c r="F84" s="59"/>
      <c r="G84" s="59"/>
      <c r="H84" s="59"/>
      <c r="I84" s="59"/>
      <c r="J84" s="59"/>
      <c r="K84" s="59"/>
      <c r="L84" s="59" t="str">
        <f>K5</f>
        <v>1169b</v>
      </c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60"/>
    </row>
    <row r="85" spans="1:91" s="5" customFormat="1" ht="36.950000000000003" customHeight="1">
      <c r="B85" s="61"/>
      <c r="C85" s="62" t="s">
        <v>16</v>
      </c>
      <c r="D85" s="63"/>
      <c r="E85" s="63"/>
      <c r="F85" s="63"/>
      <c r="G85" s="63"/>
      <c r="H85" s="63"/>
      <c r="I85" s="63"/>
      <c r="J85" s="63"/>
      <c r="K85" s="63"/>
      <c r="L85" s="269" t="str">
        <f>K6</f>
        <v>Místní komunikace u zemědělského areálu - Mníšek II.etapa</v>
      </c>
      <c r="M85" s="270"/>
      <c r="N85" s="270"/>
      <c r="O85" s="270"/>
      <c r="P85" s="270"/>
      <c r="Q85" s="270"/>
      <c r="R85" s="270"/>
      <c r="S85" s="270"/>
      <c r="T85" s="270"/>
      <c r="U85" s="270"/>
      <c r="V85" s="270"/>
      <c r="W85" s="270"/>
      <c r="X85" s="270"/>
      <c r="Y85" s="270"/>
      <c r="Z85" s="270"/>
      <c r="AA85" s="270"/>
      <c r="AB85" s="270"/>
      <c r="AC85" s="270"/>
      <c r="AD85" s="270"/>
      <c r="AE85" s="270"/>
      <c r="AF85" s="270"/>
      <c r="AG85" s="270"/>
      <c r="AH85" s="270"/>
      <c r="AI85" s="270"/>
      <c r="AJ85" s="270"/>
      <c r="AK85" s="63"/>
      <c r="AL85" s="63"/>
      <c r="AM85" s="63"/>
      <c r="AN85" s="63"/>
      <c r="AO85" s="63"/>
      <c r="AP85" s="63"/>
      <c r="AQ85" s="63"/>
      <c r="AR85" s="64"/>
    </row>
    <row r="86" spans="1:91" s="2" customFormat="1" ht="6.95" customHeight="1">
      <c r="A86" s="34"/>
      <c r="B86" s="35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9"/>
      <c r="BE86" s="34"/>
    </row>
    <row r="87" spans="1:91" s="2" customFormat="1" ht="12" customHeight="1">
      <c r="A87" s="34"/>
      <c r="B87" s="35"/>
      <c r="C87" s="29" t="s">
        <v>20</v>
      </c>
      <c r="D87" s="36"/>
      <c r="E87" s="36"/>
      <c r="F87" s="36"/>
      <c r="G87" s="36"/>
      <c r="H87" s="36"/>
      <c r="I87" s="36"/>
      <c r="J87" s="36"/>
      <c r="K87" s="36"/>
      <c r="L87" s="65" t="str">
        <f>IF(K8="","",K8)</f>
        <v>Stříbřec, místní část Mníšek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29" t="s">
        <v>22</v>
      </c>
      <c r="AJ87" s="36"/>
      <c r="AK87" s="36"/>
      <c r="AL87" s="36"/>
      <c r="AM87" s="271" t="str">
        <f>IF(AN8= "","",AN8)</f>
        <v>2. 1. 2025</v>
      </c>
      <c r="AN87" s="271"/>
      <c r="AO87" s="36"/>
      <c r="AP87" s="36"/>
      <c r="AQ87" s="36"/>
      <c r="AR87" s="39"/>
      <c r="BE87" s="34"/>
    </row>
    <row r="88" spans="1:91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9"/>
      <c r="BE88" s="34"/>
    </row>
    <row r="89" spans="1:91" s="2" customFormat="1" ht="15.2" customHeight="1">
      <c r="A89" s="34"/>
      <c r="B89" s="35"/>
      <c r="C89" s="29" t="s">
        <v>24</v>
      </c>
      <c r="D89" s="36"/>
      <c r="E89" s="36"/>
      <c r="F89" s="36"/>
      <c r="G89" s="36"/>
      <c r="H89" s="36"/>
      <c r="I89" s="36"/>
      <c r="J89" s="36"/>
      <c r="K89" s="36"/>
      <c r="L89" s="59" t="str">
        <f>IF(E11= "","",E11)</f>
        <v>Obec Stříbřec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29" t="s">
        <v>30</v>
      </c>
      <c r="AJ89" s="36"/>
      <c r="AK89" s="36"/>
      <c r="AL89" s="36"/>
      <c r="AM89" s="272" t="str">
        <f>IF(E17="","",E17)</f>
        <v>WAY project s.r.o.</v>
      </c>
      <c r="AN89" s="273"/>
      <c r="AO89" s="273"/>
      <c r="AP89" s="273"/>
      <c r="AQ89" s="36"/>
      <c r="AR89" s="39"/>
      <c r="AS89" s="274" t="s">
        <v>56</v>
      </c>
      <c r="AT89" s="275"/>
      <c r="AU89" s="67"/>
      <c r="AV89" s="67"/>
      <c r="AW89" s="67"/>
      <c r="AX89" s="67"/>
      <c r="AY89" s="67"/>
      <c r="AZ89" s="67"/>
      <c r="BA89" s="67"/>
      <c r="BB89" s="67"/>
      <c r="BC89" s="67"/>
      <c r="BD89" s="68"/>
      <c r="BE89" s="34"/>
    </row>
    <row r="90" spans="1:91" s="2" customFormat="1" ht="15.2" customHeight="1">
      <c r="A90" s="34"/>
      <c r="B90" s="35"/>
      <c r="C90" s="29" t="s">
        <v>28</v>
      </c>
      <c r="D90" s="36"/>
      <c r="E90" s="36"/>
      <c r="F90" s="36"/>
      <c r="G90" s="36"/>
      <c r="H90" s="36"/>
      <c r="I90" s="36"/>
      <c r="J90" s="36"/>
      <c r="K90" s="36"/>
      <c r="L90" s="59" t="str">
        <f>IF(E14= "Vyplň údaj","",E14)</f>
        <v/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29" t="s">
        <v>33</v>
      </c>
      <c r="AJ90" s="36"/>
      <c r="AK90" s="36"/>
      <c r="AL90" s="36"/>
      <c r="AM90" s="272" t="str">
        <f>IF(E20="","",E20)</f>
        <v xml:space="preserve"> </v>
      </c>
      <c r="AN90" s="273"/>
      <c r="AO90" s="273"/>
      <c r="AP90" s="273"/>
      <c r="AQ90" s="36"/>
      <c r="AR90" s="39"/>
      <c r="AS90" s="276"/>
      <c r="AT90" s="277"/>
      <c r="AU90" s="69"/>
      <c r="AV90" s="69"/>
      <c r="AW90" s="69"/>
      <c r="AX90" s="69"/>
      <c r="AY90" s="69"/>
      <c r="AZ90" s="69"/>
      <c r="BA90" s="69"/>
      <c r="BB90" s="69"/>
      <c r="BC90" s="69"/>
      <c r="BD90" s="70"/>
      <c r="BE90" s="34"/>
    </row>
    <row r="91" spans="1:91" s="2" customFormat="1" ht="10.9" customHeight="1">
      <c r="A91" s="34"/>
      <c r="B91" s="35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9"/>
      <c r="AS91" s="278"/>
      <c r="AT91" s="279"/>
      <c r="AU91" s="71"/>
      <c r="AV91" s="71"/>
      <c r="AW91" s="71"/>
      <c r="AX91" s="71"/>
      <c r="AY91" s="71"/>
      <c r="AZ91" s="71"/>
      <c r="BA91" s="71"/>
      <c r="BB91" s="71"/>
      <c r="BC91" s="71"/>
      <c r="BD91" s="72"/>
      <c r="BE91" s="34"/>
    </row>
    <row r="92" spans="1:91" s="2" customFormat="1" ht="29.25" customHeight="1">
      <c r="A92" s="34"/>
      <c r="B92" s="35"/>
      <c r="C92" s="280" t="s">
        <v>57</v>
      </c>
      <c r="D92" s="281"/>
      <c r="E92" s="281"/>
      <c r="F92" s="281"/>
      <c r="G92" s="281"/>
      <c r="H92" s="73"/>
      <c r="I92" s="282" t="s">
        <v>58</v>
      </c>
      <c r="J92" s="281"/>
      <c r="K92" s="281"/>
      <c r="L92" s="281"/>
      <c r="M92" s="281"/>
      <c r="N92" s="281"/>
      <c r="O92" s="281"/>
      <c r="P92" s="281"/>
      <c r="Q92" s="281"/>
      <c r="R92" s="281"/>
      <c r="S92" s="281"/>
      <c r="T92" s="281"/>
      <c r="U92" s="281"/>
      <c r="V92" s="281"/>
      <c r="W92" s="281"/>
      <c r="X92" s="281"/>
      <c r="Y92" s="281"/>
      <c r="Z92" s="281"/>
      <c r="AA92" s="281"/>
      <c r="AB92" s="281"/>
      <c r="AC92" s="281"/>
      <c r="AD92" s="281"/>
      <c r="AE92" s="281"/>
      <c r="AF92" s="281"/>
      <c r="AG92" s="283" t="s">
        <v>59</v>
      </c>
      <c r="AH92" s="281"/>
      <c r="AI92" s="281"/>
      <c r="AJ92" s="281"/>
      <c r="AK92" s="281"/>
      <c r="AL92" s="281"/>
      <c r="AM92" s="281"/>
      <c r="AN92" s="282" t="s">
        <v>60</v>
      </c>
      <c r="AO92" s="281"/>
      <c r="AP92" s="284"/>
      <c r="AQ92" s="74" t="s">
        <v>61</v>
      </c>
      <c r="AR92" s="39"/>
      <c r="AS92" s="75" t="s">
        <v>62</v>
      </c>
      <c r="AT92" s="76" t="s">
        <v>63</v>
      </c>
      <c r="AU92" s="76" t="s">
        <v>64</v>
      </c>
      <c r="AV92" s="76" t="s">
        <v>65</v>
      </c>
      <c r="AW92" s="76" t="s">
        <v>66</v>
      </c>
      <c r="AX92" s="76" t="s">
        <v>67</v>
      </c>
      <c r="AY92" s="76" t="s">
        <v>68</v>
      </c>
      <c r="AZ92" s="76" t="s">
        <v>69</v>
      </c>
      <c r="BA92" s="76" t="s">
        <v>70</v>
      </c>
      <c r="BB92" s="76" t="s">
        <v>71</v>
      </c>
      <c r="BC92" s="76" t="s">
        <v>72</v>
      </c>
      <c r="BD92" s="77" t="s">
        <v>73</v>
      </c>
      <c r="BE92" s="34"/>
    </row>
    <row r="93" spans="1:91" s="2" customFormat="1" ht="10.9" customHeight="1">
      <c r="A93" s="34"/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9"/>
      <c r="AS93" s="78"/>
      <c r="AT93" s="79"/>
      <c r="AU93" s="79"/>
      <c r="AV93" s="79"/>
      <c r="AW93" s="79"/>
      <c r="AX93" s="79"/>
      <c r="AY93" s="79"/>
      <c r="AZ93" s="79"/>
      <c r="BA93" s="79"/>
      <c r="BB93" s="79"/>
      <c r="BC93" s="79"/>
      <c r="BD93" s="80"/>
      <c r="BE93" s="34"/>
    </row>
    <row r="94" spans="1:91" s="6" customFormat="1" ht="32.450000000000003" customHeight="1">
      <c r="B94" s="81"/>
      <c r="C94" s="82" t="s">
        <v>74</v>
      </c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288">
        <f>ROUND(SUM(AG95:AG96),2)</f>
        <v>0</v>
      </c>
      <c r="AH94" s="288"/>
      <c r="AI94" s="288"/>
      <c r="AJ94" s="288"/>
      <c r="AK94" s="288"/>
      <c r="AL94" s="288"/>
      <c r="AM94" s="288"/>
      <c r="AN94" s="289">
        <f>SUM(AG94,AT94)</f>
        <v>0</v>
      </c>
      <c r="AO94" s="289"/>
      <c r="AP94" s="289"/>
      <c r="AQ94" s="85" t="s">
        <v>1</v>
      </c>
      <c r="AR94" s="86"/>
      <c r="AS94" s="87">
        <f>ROUND(SUM(AS95:AS96),2)</f>
        <v>0</v>
      </c>
      <c r="AT94" s="88">
        <f>ROUND(SUM(AV94:AW94),2)</f>
        <v>0</v>
      </c>
      <c r="AU94" s="89">
        <f>ROUND(SUM(AU95:AU96),5)</f>
        <v>0</v>
      </c>
      <c r="AV94" s="88">
        <f>ROUND(AZ94*L29,2)</f>
        <v>0</v>
      </c>
      <c r="AW94" s="88">
        <f>ROUND(BA94*L30,2)</f>
        <v>0</v>
      </c>
      <c r="AX94" s="88">
        <f>ROUND(BB94*L29,2)</f>
        <v>0</v>
      </c>
      <c r="AY94" s="88">
        <f>ROUND(BC94*L30,2)</f>
        <v>0</v>
      </c>
      <c r="AZ94" s="88">
        <f>ROUND(SUM(AZ95:AZ96),2)</f>
        <v>0</v>
      </c>
      <c r="BA94" s="88">
        <f>ROUND(SUM(BA95:BA96),2)</f>
        <v>0</v>
      </c>
      <c r="BB94" s="88">
        <f>ROUND(SUM(BB95:BB96),2)</f>
        <v>0</v>
      </c>
      <c r="BC94" s="88">
        <f>ROUND(SUM(BC95:BC96),2)</f>
        <v>0</v>
      </c>
      <c r="BD94" s="90">
        <f>ROUND(SUM(BD95:BD96),2)</f>
        <v>0</v>
      </c>
      <c r="BS94" s="91" t="s">
        <v>75</v>
      </c>
      <c r="BT94" s="91" t="s">
        <v>76</v>
      </c>
      <c r="BU94" s="92" t="s">
        <v>77</v>
      </c>
      <c r="BV94" s="91" t="s">
        <v>78</v>
      </c>
      <c r="BW94" s="91" t="s">
        <v>5</v>
      </c>
      <c r="BX94" s="91" t="s">
        <v>79</v>
      </c>
      <c r="CL94" s="91" t="s">
        <v>1</v>
      </c>
    </row>
    <row r="95" spans="1:91" s="7" customFormat="1" ht="16.5" customHeight="1">
      <c r="A95" s="93" t="s">
        <v>80</v>
      </c>
      <c r="B95" s="94"/>
      <c r="C95" s="95"/>
      <c r="D95" s="287" t="s">
        <v>81</v>
      </c>
      <c r="E95" s="287"/>
      <c r="F95" s="287"/>
      <c r="G95" s="287"/>
      <c r="H95" s="287"/>
      <c r="I95" s="96"/>
      <c r="J95" s="287" t="s">
        <v>82</v>
      </c>
      <c r="K95" s="287"/>
      <c r="L95" s="287"/>
      <c r="M95" s="287"/>
      <c r="N95" s="287"/>
      <c r="O95" s="287"/>
      <c r="P95" s="287"/>
      <c r="Q95" s="287"/>
      <c r="R95" s="287"/>
      <c r="S95" s="287"/>
      <c r="T95" s="287"/>
      <c r="U95" s="287"/>
      <c r="V95" s="287"/>
      <c r="W95" s="287"/>
      <c r="X95" s="287"/>
      <c r="Y95" s="287"/>
      <c r="Z95" s="287"/>
      <c r="AA95" s="287"/>
      <c r="AB95" s="287"/>
      <c r="AC95" s="287"/>
      <c r="AD95" s="287"/>
      <c r="AE95" s="287"/>
      <c r="AF95" s="287"/>
      <c r="AG95" s="285">
        <f>'02 - Ostatní a vedlejší n...'!J30</f>
        <v>0</v>
      </c>
      <c r="AH95" s="286"/>
      <c r="AI95" s="286"/>
      <c r="AJ95" s="286"/>
      <c r="AK95" s="286"/>
      <c r="AL95" s="286"/>
      <c r="AM95" s="286"/>
      <c r="AN95" s="285">
        <f>SUM(AG95,AT95)</f>
        <v>0</v>
      </c>
      <c r="AO95" s="286"/>
      <c r="AP95" s="286"/>
      <c r="AQ95" s="97" t="s">
        <v>83</v>
      </c>
      <c r="AR95" s="98"/>
      <c r="AS95" s="99">
        <v>0</v>
      </c>
      <c r="AT95" s="100">
        <f>ROUND(SUM(AV95:AW95),2)</f>
        <v>0</v>
      </c>
      <c r="AU95" s="101">
        <f>'02 - Ostatní a vedlejší n...'!P117</f>
        <v>0</v>
      </c>
      <c r="AV95" s="100">
        <f>'02 - Ostatní a vedlejší n...'!J33</f>
        <v>0</v>
      </c>
      <c r="AW95" s="100">
        <f>'02 - Ostatní a vedlejší n...'!J34</f>
        <v>0</v>
      </c>
      <c r="AX95" s="100">
        <f>'02 - Ostatní a vedlejší n...'!J35</f>
        <v>0</v>
      </c>
      <c r="AY95" s="100">
        <f>'02 - Ostatní a vedlejší n...'!J36</f>
        <v>0</v>
      </c>
      <c r="AZ95" s="100">
        <f>'02 - Ostatní a vedlejší n...'!F33</f>
        <v>0</v>
      </c>
      <c r="BA95" s="100">
        <f>'02 - Ostatní a vedlejší n...'!F34</f>
        <v>0</v>
      </c>
      <c r="BB95" s="100">
        <f>'02 - Ostatní a vedlejší n...'!F35</f>
        <v>0</v>
      </c>
      <c r="BC95" s="100">
        <f>'02 - Ostatní a vedlejší n...'!F36</f>
        <v>0</v>
      </c>
      <c r="BD95" s="102">
        <f>'02 - Ostatní a vedlejší n...'!F37</f>
        <v>0</v>
      </c>
      <c r="BT95" s="103" t="s">
        <v>84</v>
      </c>
      <c r="BV95" s="103" t="s">
        <v>78</v>
      </c>
      <c r="BW95" s="103" t="s">
        <v>85</v>
      </c>
      <c r="BX95" s="103" t="s">
        <v>5</v>
      </c>
      <c r="CL95" s="103" t="s">
        <v>1</v>
      </c>
      <c r="CM95" s="103" t="s">
        <v>86</v>
      </c>
    </row>
    <row r="96" spans="1:91" s="7" customFormat="1" ht="16.5" customHeight="1">
      <c r="A96" s="93" t="s">
        <v>80</v>
      </c>
      <c r="B96" s="94"/>
      <c r="C96" s="95"/>
      <c r="D96" s="287" t="s">
        <v>87</v>
      </c>
      <c r="E96" s="287"/>
      <c r="F96" s="287"/>
      <c r="G96" s="287"/>
      <c r="H96" s="287"/>
      <c r="I96" s="96"/>
      <c r="J96" s="287" t="s">
        <v>88</v>
      </c>
      <c r="K96" s="287"/>
      <c r="L96" s="287"/>
      <c r="M96" s="287"/>
      <c r="N96" s="287"/>
      <c r="O96" s="287"/>
      <c r="P96" s="287"/>
      <c r="Q96" s="287"/>
      <c r="R96" s="287"/>
      <c r="S96" s="287"/>
      <c r="T96" s="287"/>
      <c r="U96" s="287"/>
      <c r="V96" s="287"/>
      <c r="W96" s="287"/>
      <c r="X96" s="287"/>
      <c r="Y96" s="287"/>
      <c r="Z96" s="287"/>
      <c r="AA96" s="287"/>
      <c r="AB96" s="287"/>
      <c r="AC96" s="287"/>
      <c r="AD96" s="287"/>
      <c r="AE96" s="287"/>
      <c r="AF96" s="287"/>
      <c r="AG96" s="285">
        <f>'101b - Místní komunikace ...'!J30</f>
        <v>0</v>
      </c>
      <c r="AH96" s="286"/>
      <c r="AI96" s="286"/>
      <c r="AJ96" s="286"/>
      <c r="AK96" s="286"/>
      <c r="AL96" s="286"/>
      <c r="AM96" s="286"/>
      <c r="AN96" s="285">
        <f>SUM(AG96,AT96)</f>
        <v>0</v>
      </c>
      <c r="AO96" s="286"/>
      <c r="AP96" s="286"/>
      <c r="AQ96" s="97" t="s">
        <v>83</v>
      </c>
      <c r="AR96" s="98"/>
      <c r="AS96" s="104">
        <v>0</v>
      </c>
      <c r="AT96" s="105">
        <f>ROUND(SUM(AV96:AW96),2)</f>
        <v>0</v>
      </c>
      <c r="AU96" s="106">
        <f>'101b - Místní komunikace ...'!P122</f>
        <v>0</v>
      </c>
      <c r="AV96" s="105">
        <f>'101b - Místní komunikace ...'!J33</f>
        <v>0</v>
      </c>
      <c r="AW96" s="105">
        <f>'101b - Místní komunikace ...'!J34</f>
        <v>0</v>
      </c>
      <c r="AX96" s="105">
        <f>'101b - Místní komunikace ...'!J35</f>
        <v>0</v>
      </c>
      <c r="AY96" s="105">
        <f>'101b - Místní komunikace ...'!J36</f>
        <v>0</v>
      </c>
      <c r="AZ96" s="105">
        <f>'101b - Místní komunikace ...'!F33</f>
        <v>0</v>
      </c>
      <c r="BA96" s="105">
        <f>'101b - Místní komunikace ...'!F34</f>
        <v>0</v>
      </c>
      <c r="BB96" s="105">
        <f>'101b - Místní komunikace ...'!F35</f>
        <v>0</v>
      </c>
      <c r="BC96" s="105">
        <f>'101b - Místní komunikace ...'!F36</f>
        <v>0</v>
      </c>
      <c r="BD96" s="107">
        <f>'101b - Místní komunikace ...'!F37</f>
        <v>0</v>
      </c>
      <c r="BT96" s="103" t="s">
        <v>84</v>
      </c>
      <c r="BV96" s="103" t="s">
        <v>78</v>
      </c>
      <c r="BW96" s="103" t="s">
        <v>89</v>
      </c>
      <c r="BX96" s="103" t="s">
        <v>5</v>
      </c>
      <c r="CL96" s="103" t="s">
        <v>90</v>
      </c>
      <c r="CM96" s="103" t="s">
        <v>86</v>
      </c>
    </row>
    <row r="97" spans="1:57" s="2" customFormat="1" ht="30" customHeight="1">
      <c r="A97" s="34"/>
      <c r="B97" s="35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9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  <row r="98" spans="1:57" s="2" customFormat="1" ht="6.95" customHeight="1">
      <c r="A98" s="34"/>
      <c r="B98" s="54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39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</row>
  </sheetData>
  <sheetProtection password="CC35" sheet="1" objects="1" scenarios="1" formatColumns="0" formatRows="0"/>
  <mergeCells count="46">
    <mergeCell ref="AR2:BE2"/>
    <mergeCell ref="AN96:AP96"/>
    <mergeCell ref="AG96:AM96"/>
    <mergeCell ref="D96:H96"/>
    <mergeCell ref="J96:AF96"/>
    <mergeCell ref="AG94:AM94"/>
    <mergeCell ref="AN94:AP94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02 - Ostatní a vedlejší n...'!C2" display="/"/>
    <hyperlink ref="A96" location="'101b - Místní komunikace ...'!C2" display="/"/>
  </hyperlinks>
  <pageMargins left="0.39374999999999999" right="0.39374999999999999" top="0.39374999999999999" bottom="0.39374999999999999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62"/>
  <sheetViews>
    <sheetView showGridLines="0" tabSelected="1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AT2" s="17" t="s">
        <v>85</v>
      </c>
    </row>
    <row r="3" spans="1:46" s="1" customFormat="1" ht="6.95" customHeight="1"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20"/>
      <c r="AT3" s="17" t="s">
        <v>86</v>
      </c>
    </row>
    <row r="4" spans="1:46" s="1" customFormat="1" ht="24.95" customHeight="1">
      <c r="B4" s="20"/>
      <c r="D4" s="110" t="s">
        <v>91</v>
      </c>
      <c r="L4" s="20"/>
      <c r="M4" s="111" t="s">
        <v>10</v>
      </c>
      <c r="AT4" s="17" t="s">
        <v>4</v>
      </c>
    </row>
    <row r="5" spans="1:46" s="1" customFormat="1" ht="6.95" customHeight="1">
      <c r="B5" s="20"/>
      <c r="L5" s="20"/>
    </row>
    <row r="6" spans="1:46" s="1" customFormat="1" ht="12" customHeight="1">
      <c r="B6" s="20"/>
      <c r="D6" s="112" t="s">
        <v>16</v>
      </c>
      <c r="L6" s="20"/>
    </row>
    <row r="7" spans="1:46" s="1" customFormat="1" ht="16.5" customHeight="1">
      <c r="B7" s="20"/>
      <c r="E7" s="291" t="str">
        <f>'Rekapitulace stavby'!K6</f>
        <v>Místní komunikace u zemědělského areálu - Mníšek II.etapa</v>
      </c>
      <c r="F7" s="292"/>
      <c r="G7" s="292"/>
      <c r="H7" s="292"/>
      <c r="L7" s="20"/>
    </row>
    <row r="8" spans="1:46" s="2" customFormat="1" ht="12" customHeight="1">
      <c r="A8" s="34"/>
      <c r="B8" s="39"/>
      <c r="C8" s="34"/>
      <c r="D8" s="112" t="s">
        <v>92</v>
      </c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pans="1:46" s="2" customFormat="1" ht="16.5" customHeight="1">
      <c r="A9" s="34"/>
      <c r="B9" s="39"/>
      <c r="C9" s="34"/>
      <c r="D9" s="34"/>
      <c r="E9" s="293" t="s">
        <v>93</v>
      </c>
      <c r="F9" s="294"/>
      <c r="G9" s="294"/>
      <c r="H9" s="29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1.25">
      <c r="A10" s="34"/>
      <c r="B10" s="39"/>
      <c r="C10" s="34"/>
      <c r="D10" s="34"/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2" customHeight="1">
      <c r="A11" s="34"/>
      <c r="B11" s="39"/>
      <c r="C11" s="34"/>
      <c r="D11" s="112" t="s">
        <v>18</v>
      </c>
      <c r="E11" s="34"/>
      <c r="F11" s="113" t="s">
        <v>1</v>
      </c>
      <c r="G11" s="34"/>
      <c r="H11" s="34"/>
      <c r="I11" s="112" t="s">
        <v>19</v>
      </c>
      <c r="J11" s="11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12" t="s">
        <v>20</v>
      </c>
      <c r="E12" s="34"/>
      <c r="F12" s="113" t="s">
        <v>21</v>
      </c>
      <c r="G12" s="34"/>
      <c r="H12" s="34"/>
      <c r="I12" s="112" t="s">
        <v>22</v>
      </c>
      <c r="J12" s="114" t="str">
        <f>'Rekapitulace stavby'!AN8</f>
        <v>2. 1. 2025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0.9" customHeight="1">
      <c r="A13" s="34"/>
      <c r="B13" s="39"/>
      <c r="C13" s="34"/>
      <c r="D13" s="34"/>
      <c r="E13" s="34"/>
      <c r="F13" s="34"/>
      <c r="G13" s="34"/>
      <c r="H13" s="34"/>
      <c r="I13" s="34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12" t="s">
        <v>24</v>
      </c>
      <c r="E14" s="34"/>
      <c r="F14" s="34"/>
      <c r="G14" s="34"/>
      <c r="H14" s="34"/>
      <c r="I14" s="112" t="s">
        <v>25</v>
      </c>
      <c r="J14" s="11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8" customHeight="1">
      <c r="A15" s="34"/>
      <c r="B15" s="39"/>
      <c r="C15" s="34"/>
      <c r="D15" s="34"/>
      <c r="E15" s="113" t="s">
        <v>26</v>
      </c>
      <c r="F15" s="34"/>
      <c r="G15" s="34"/>
      <c r="H15" s="34"/>
      <c r="I15" s="112" t="s">
        <v>27</v>
      </c>
      <c r="J15" s="11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6.95" customHeight="1">
      <c r="A16" s="34"/>
      <c r="B16" s="39"/>
      <c r="C16" s="34"/>
      <c r="D16" s="34"/>
      <c r="E16" s="34"/>
      <c r="F16" s="34"/>
      <c r="G16" s="34"/>
      <c r="H16" s="34"/>
      <c r="I16" s="34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2" customHeight="1">
      <c r="A17" s="34"/>
      <c r="B17" s="39"/>
      <c r="C17" s="34"/>
      <c r="D17" s="112" t="s">
        <v>28</v>
      </c>
      <c r="E17" s="34"/>
      <c r="F17" s="34"/>
      <c r="G17" s="34"/>
      <c r="H17" s="34"/>
      <c r="I17" s="112" t="s">
        <v>25</v>
      </c>
      <c r="J17" s="30" t="str">
        <f>'Rekapitulace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8" customHeight="1">
      <c r="A18" s="34"/>
      <c r="B18" s="39"/>
      <c r="C18" s="34"/>
      <c r="D18" s="34"/>
      <c r="E18" s="295" t="str">
        <f>'Rekapitulace stavby'!E14</f>
        <v>Vyplň údaj</v>
      </c>
      <c r="F18" s="296"/>
      <c r="G18" s="296"/>
      <c r="H18" s="296"/>
      <c r="I18" s="112" t="s">
        <v>27</v>
      </c>
      <c r="J18" s="30" t="str">
        <f>'Rekapitulace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6.95" customHeight="1">
      <c r="A19" s="34"/>
      <c r="B19" s="39"/>
      <c r="C19" s="34"/>
      <c r="D19" s="34"/>
      <c r="E19" s="34"/>
      <c r="F19" s="34"/>
      <c r="G19" s="34"/>
      <c r="H19" s="34"/>
      <c r="I19" s="34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2" customHeight="1">
      <c r="A20" s="34"/>
      <c r="B20" s="39"/>
      <c r="C20" s="34"/>
      <c r="D20" s="112" t="s">
        <v>30</v>
      </c>
      <c r="E20" s="34"/>
      <c r="F20" s="34"/>
      <c r="G20" s="34"/>
      <c r="H20" s="34"/>
      <c r="I20" s="112" t="s">
        <v>25</v>
      </c>
      <c r="J20" s="113" t="s">
        <v>1</v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8" customHeight="1">
      <c r="A21" s="34"/>
      <c r="B21" s="39"/>
      <c r="C21" s="34"/>
      <c r="D21" s="34"/>
      <c r="E21" s="113" t="s">
        <v>31</v>
      </c>
      <c r="F21" s="34"/>
      <c r="G21" s="34"/>
      <c r="H21" s="34"/>
      <c r="I21" s="112" t="s">
        <v>27</v>
      </c>
      <c r="J21" s="113" t="s">
        <v>1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6.95" customHeight="1">
      <c r="A22" s="34"/>
      <c r="B22" s="39"/>
      <c r="C22" s="34"/>
      <c r="D22" s="34"/>
      <c r="E22" s="34"/>
      <c r="F22" s="34"/>
      <c r="G22" s="34"/>
      <c r="H22" s="34"/>
      <c r="I22" s="34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2" customHeight="1">
      <c r="A23" s="34"/>
      <c r="B23" s="39"/>
      <c r="C23" s="34"/>
      <c r="D23" s="112" t="s">
        <v>33</v>
      </c>
      <c r="E23" s="34"/>
      <c r="F23" s="34"/>
      <c r="G23" s="34"/>
      <c r="H23" s="34"/>
      <c r="I23" s="112" t="s">
        <v>25</v>
      </c>
      <c r="J23" s="113" t="str">
        <f>IF('Rekapitulace stavby'!AN19="","",'Rekapitulace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8" customHeight="1">
      <c r="A24" s="34"/>
      <c r="B24" s="39"/>
      <c r="C24" s="34"/>
      <c r="D24" s="34"/>
      <c r="E24" s="113" t="str">
        <f>IF('Rekapitulace stavby'!E20="","",'Rekapitulace stavby'!E20)</f>
        <v xml:space="preserve"> </v>
      </c>
      <c r="F24" s="34"/>
      <c r="G24" s="34"/>
      <c r="H24" s="34"/>
      <c r="I24" s="112" t="s">
        <v>27</v>
      </c>
      <c r="J24" s="113" t="str">
        <f>IF('Rekapitulace stavby'!AN20="","",'Rekapitulace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6.95" customHeight="1">
      <c r="A25" s="34"/>
      <c r="B25" s="39"/>
      <c r="C25" s="34"/>
      <c r="D25" s="34"/>
      <c r="E25" s="34"/>
      <c r="F25" s="34"/>
      <c r="G25" s="34"/>
      <c r="H25" s="34"/>
      <c r="I25" s="34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2" customHeight="1">
      <c r="A26" s="34"/>
      <c r="B26" s="39"/>
      <c r="C26" s="34"/>
      <c r="D26" s="112" t="s">
        <v>35</v>
      </c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8" customFormat="1" ht="16.5" customHeight="1">
      <c r="A27" s="115"/>
      <c r="B27" s="116"/>
      <c r="C27" s="115"/>
      <c r="D27" s="115"/>
      <c r="E27" s="297" t="s">
        <v>1</v>
      </c>
      <c r="F27" s="297"/>
      <c r="G27" s="297"/>
      <c r="H27" s="297"/>
      <c r="I27" s="115"/>
      <c r="J27" s="115"/>
      <c r="K27" s="115"/>
      <c r="L27" s="117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</row>
    <row r="28" spans="1:31" s="2" customFormat="1" ht="6.95" customHeight="1">
      <c r="A28" s="34"/>
      <c r="B28" s="39"/>
      <c r="C28" s="34"/>
      <c r="D28" s="34"/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118"/>
      <c r="E29" s="118"/>
      <c r="F29" s="118"/>
      <c r="G29" s="118"/>
      <c r="H29" s="118"/>
      <c r="I29" s="118"/>
      <c r="J29" s="118"/>
      <c r="K29" s="118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25.35" customHeight="1">
      <c r="A30" s="34"/>
      <c r="B30" s="39"/>
      <c r="C30" s="34"/>
      <c r="D30" s="119" t="s">
        <v>36</v>
      </c>
      <c r="E30" s="34"/>
      <c r="F30" s="34"/>
      <c r="G30" s="34"/>
      <c r="H30" s="34"/>
      <c r="I30" s="34"/>
      <c r="J30" s="120">
        <f>ROUND(J117,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18"/>
      <c r="E31" s="118"/>
      <c r="F31" s="118"/>
      <c r="G31" s="118"/>
      <c r="H31" s="118"/>
      <c r="I31" s="118"/>
      <c r="J31" s="118"/>
      <c r="K31" s="118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14.45" customHeight="1">
      <c r="A32" s="34"/>
      <c r="B32" s="39"/>
      <c r="C32" s="34"/>
      <c r="D32" s="34"/>
      <c r="E32" s="34"/>
      <c r="F32" s="121" t="s">
        <v>38</v>
      </c>
      <c r="G32" s="34"/>
      <c r="H32" s="34"/>
      <c r="I32" s="121" t="s">
        <v>37</v>
      </c>
      <c r="J32" s="121" t="s">
        <v>39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14.45" customHeight="1">
      <c r="A33" s="34"/>
      <c r="B33" s="39"/>
      <c r="C33" s="34"/>
      <c r="D33" s="122" t="s">
        <v>40</v>
      </c>
      <c r="E33" s="112" t="s">
        <v>41</v>
      </c>
      <c r="F33" s="123">
        <f>ROUND((SUM(BE117:BE161)),  2)</f>
        <v>0</v>
      </c>
      <c r="G33" s="34"/>
      <c r="H33" s="34"/>
      <c r="I33" s="124">
        <v>0.21</v>
      </c>
      <c r="J33" s="123">
        <f>ROUND(((SUM(BE117:BE161))*I33),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112" t="s">
        <v>42</v>
      </c>
      <c r="F34" s="123">
        <f>ROUND((SUM(BF117:BF161)),  2)</f>
        <v>0</v>
      </c>
      <c r="G34" s="34"/>
      <c r="H34" s="34"/>
      <c r="I34" s="124">
        <v>0.15</v>
      </c>
      <c r="J34" s="123">
        <f>ROUND(((SUM(BF117:BF161))*I34),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hidden="1" customHeight="1">
      <c r="A35" s="34"/>
      <c r="B35" s="39"/>
      <c r="C35" s="34"/>
      <c r="D35" s="34"/>
      <c r="E35" s="112" t="s">
        <v>43</v>
      </c>
      <c r="F35" s="123">
        <f>ROUND((SUM(BG117:BG161)),  2)</f>
        <v>0</v>
      </c>
      <c r="G35" s="34"/>
      <c r="H35" s="34"/>
      <c r="I35" s="124">
        <v>0.21</v>
      </c>
      <c r="J35" s="123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hidden="1" customHeight="1">
      <c r="A36" s="34"/>
      <c r="B36" s="39"/>
      <c r="C36" s="34"/>
      <c r="D36" s="34"/>
      <c r="E36" s="112" t="s">
        <v>44</v>
      </c>
      <c r="F36" s="123">
        <f>ROUND((SUM(BH117:BH161)),  2)</f>
        <v>0</v>
      </c>
      <c r="G36" s="34"/>
      <c r="H36" s="34"/>
      <c r="I36" s="124">
        <v>0.15</v>
      </c>
      <c r="J36" s="123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12" t="s">
        <v>45</v>
      </c>
      <c r="F37" s="123">
        <f>ROUND((SUM(BI117:BI161)),  2)</f>
        <v>0</v>
      </c>
      <c r="G37" s="34"/>
      <c r="H37" s="34"/>
      <c r="I37" s="124">
        <v>0</v>
      </c>
      <c r="J37" s="123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6.95" customHeight="1">
      <c r="A38" s="34"/>
      <c r="B38" s="39"/>
      <c r="C38" s="34"/>
      <c r="D38" s="34"/>
      <c r="E38" s="34"/>
      <c r="F38" s="34"/>
      <c r="G38" s="34"/>
      <c r="H38" s="34"/>
      <c r="I38" s="34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25.35" customHeight="1">
      <c r="A39" s="34"/>
      <c r="B39" s="39"/>
      <c r="C39" s="125"/>
      <c r="D39" s="126" t="s">
        <v>46</v>
      </c>
      <c r="E39" s="127"/>
      <c r="F39" s="127"/>
      <c r="G39" s="128" t="s">
        <v>47</v>
      </c>
      <c r="H39" s="129" t="s">
        <v>48</v>
      </c>
      <c r="I39" s="127"/>
      <c r="J39" s="130">
        <f>SUM(J30:J37)</f>
        <v>0</v>
      </c>
      <c r="K39" s="131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customHeight="1">
      <c r="A40" s="34"/>
      <c r="B40" s="39"/>
      <c r="C40" s="34"/>
      <c r="D40" s="34"/>
      <c r="E40" s="34"/>
      <c r="F40" s="34"/>
      <c r="G40" s="34"/>
      <c r="H40" s="34"/>
      <c r="I40" s="34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1" customFormat="1" ht="14.45" customHeight="1">
      <c r="B41" s="20"/>
      <c r="L41" s="20"/>
    </row>
    <row r="42" spans="1:31" s="1" customFormat="1" ht="14.45" customHeight="1">
      <c r="B42" s="20"/>
      <c r="L42" s="20"/>
    </row>
    <row r="43" spans="1:31" s="1" customFormat="1" ht="14.45" customHeight="1">
      <c r="B43" s="20"/>
      <c r="L43" s="20"/>
    </row>
    <row r="44" spans="1:31" s="1" customFormat="1" ht="14.45" customHeight="1">
      <c r="B44" s="20"/>
      <c r="L44" s="20"/>
    </row>
    <row r="45" spans="1:31" s="1" customFormat="1" ht="14.45" customHeight="1">
      <c r="B45" s="20"/>
      <c r="L45" s="20"/>
    </row>
    <row r="46" spans="1:31" s="1" customFormat="1" ht="14.45" customHeight="1">
      <c r="B46" s="20"/>
      <c r="L46" s="20"/>
    </row>
    <row r="47" spans="1:31" s="1" customFormat="1" ht="14.45" customHeight="1">
      <c r="B47" s="20"/>
      <c r="L47" s="20"/>
    </row>
    <row r="48" spans="1:31" s="1" customFormat="1" ht="14.45" customHeight="1">
      <c r="B48" s="20"/>
      <c r="L48" s="20"/>
    </row>
    <row r="49" spans="1:31" s="1" customFormat="1" ht="14.45" customHeight="1">
      <c r="B49" s="20"/>
      <c r="L49" s="20"/>
    </row>
    <row r="50" spans="1:31" s="2" customFormat="1" ht="14.45" customHeight="1">
      <c r="B50" s="51"/>
      <c r="D50" s="132" t="s">
        <v>49</v>
      </c>
      <c r="E50" s="133"/>
      <c r="F50" s="133"/>
      <c r="G50" s="132" t="s">
        <v>50</v>
      </c>
      <c r="H50" s="133"/>
      <c r="I50" s="133"/>
      <c r="J50" s="133"/>
      <c r="K50" s="133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34" t="s">
        <v>51</v>
      </c>
      <c r="E61" s="135"/>
      <c r="F61" s="136" t="s">
        <v>52</v>
      </c>
      <c r="G61" s="134" t="s">
        <v>51</v>
      </c>
      <c r="H61" s="135"/>
      <c r="I61" s="135"/>
      <c r="J61" s="137" t="s">
        <v>52</v>
      </c>
      <c r="K61" s="135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32" t="s">
        <v>53</v>
      </c>
      <c r="E65" s="138"/>
      <c r="F65" s="138"/>
      <c r="G65" s="132" t="s">
        <v>54</v>
      </c>
      <c r="H65" s="138"/>
      <c r="I65" s="138"/>
      <c r="J65" s="138"/>
      <c r="K65" s="138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34" t="s">
        <v>51</v>
      </c>
      <c r="E76" s="135"/>
      <c r="F76" s="136" t="s">
        <v>52</v>
      </c>
      <c r="G76" s="134" t="s">
        <v>51</v>
      </c>
      <c r="H76" s="135"/>
      <c r="I76" s="135"/>
      <c r="J76" s="137" t="s">
        <v>52</v>
      </c>
      <c r="K76" s="135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39"/>
      <c r="C77" s="140"/>
      <c r="D77" s="140"/>
      <c r="E77" s="140"/>
      <c r="F77" s="140"/>
      <c r="G77" s="140"/>
      <c r="H77" s="140"/>
      <c r="I77" s="140"/>
      <c r="J77" s="140"/>
      <c r="K77" s="140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47" s="2" customFormat="1" ht="6.95" customHeight="1">
      <c r="A81" s="34"/>
      <c r="B81" s="141"/>
      <c r="C81" s="142"/>
      <c r="D81" s="142"/>
      <c r="E81" s="142"/>
      <c r="F81" s="142"/>
      <c r="G81" s="142"/>
      <c r="H81" s="142"/>
      <c r="I81" s="142"/>
      <c r="J81" s="142"/>
      <c r="K81" s="142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47" s="2" customFormat="1" ht="24.95" customHeight="1">
      <c r="A82" s="34"/>
      <c r="B82" s="35"/>
      <c r="C82" s="23" t="s">
        <v>94</v>
      </c>
      <c r="D82" s="36"/>
      <c r="E82" s="36"/>
      <c r="F82" s="36"/>
      <c r="G82" s="36"/>
      <c r="H82" s="36"/>
      <c r="I82" s="36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47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47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36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47" s="2" customFormat="1" ht="16.5" customHeight="1">
      <c r="A85" s="34"/>
      <c r="B85" s="35"/>
      <c r="C85" s="36"/>
      <c r="D85" s="36"/>
      <c r="E85" s="298" t="str">
        <f>E7</f>
        <v>Místní komunikace u zemědělského areálu - Mníšek II.etapa</v>
      </c>
      <c r="F85" s="299"/>
      <c r="G85" s="299"/>
      <c r="H85" s="299"/>
      <c r="I85" s="36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47" s="2" customFormat="1" ht="12" customHeight="1">
      <c r="A86" s="34"/>
      <c r="B86" s="35"/>
      <c r="C86" s="29" t="s">
        <v>92</v>
      </c>
      <c r="D86" s="36"/>
      <c r="E86" s="36"/>
      <c r="F86" s="36"/>
      <c r="G86" s="36"/>
      <c r="H86" s="36"/>
      <c r="I86" s="36"/>
      <c r="J86" s="36"/>
      <c r="K86" s="36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pans="1:47" s="2" customFormat="1" ht="16.5" customHeight="1">
      <c r="A87" s="34"/>
      <c r="B87" s="35"/>
      <c r="C87" s="36"/>
      <c r="D87" s="36"/>
      <c r="E87" s="269" t="str">
        <f>E9</f>
        <v>02 - Ostatní a vedlejší náklady</v>
      </c>
      <c r="F87" s="300"/>
      <c r="G87" s="300"/>
      <c r="H87" s="300"/>
      <c r="I87" s="36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47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47" s="2" customFormat="1" ht="12" customHeight="1">
      <c r="A89" s="34"/>
      <c r="B89" s="35"/>
      <c r="C89" s="29" t="s">
        <v>20</v>
      </c>
      <c r="D89" s="36"/>
      <c r="E89" s="36"/>
      <c r="F89" s="27" t="str">
        <f>F12</f>
        <v>Stříbřec, místní část Mníšek</v>
      </c>
      <c r="G89" s="36"/>
      <c r="H89" s="36"/>
      <c r="I89" s="29" t="s">
        <v>22</v>
      </c>
      <c r="J89" s="66" t="str">
        <f>IF(J12="","",J12)</f>
        <v>2. 1. 2025</v>
      </c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47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36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47" s="2" customFormat="1" ht="15.2" customHeight="1">
      <c r="A91" s="34"/>
      <c r="B91" s="35"/>
      <c r="C91" s="29" t="s">
        <v>24</v>
      </c>
      <c r="D91" s="36"/>
      <c r="E91" s="36"/>
      <c r="F91" s="27" t="str">
        <f>E15</f>
        <v>Obec Stříbřec</v>
      </c>
      <c r="G91" s="36"/>
      <c r="H91" s="36"/>
      <c r="I91" s="29" t="s">
        <v>30</v>
      </c>
      <c r="J91" s="32" t="str">
        <f>E21</f>
        <v>WAY project s.r.o.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47" s="2" customFormat="1" ht="15.2" customHeight="1">
      <c r="A92" s="34"/>
      <c r="B92" s="35"/>
      <c r="C92" s="29" t="s">
        <v>28</v>
      </c>
      <c r="D92" s="36"/>
      <c r="E92" s="36"/>
      <c r="F92" s="27" t="str">
        <f>IF(E18="","",E18)</f>
        <v>Vyplň údaj</v>
      </c>
      <c r="G92" s="36"/>
      <c r="H92" s="36"/>
      <c r="I92" s="29" t="s">
        <v>33</v>
      </c>
      <c r="J92" s="32" t="str">
        <f>E24</f>
        <v xml:space="preserve"> </v>
      </c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47" s="2" customFormat="1" ht="10.35" customHeight="1">
      <c r="A93" s="34"/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47" s="2" customFormat="1" ht="29.25" customHeight="1">
      <c r="A94" s="34"/>
      <c r="B94" s="35"/>
      <c r="C94" s="143" t="s">
        <v>95</v>
      </c>
      <c r="D94" s="144"/>
      <c r="E94" s="144"/>
      <c r="F94" s="144"/>
      <c r="G94" s="144"/>
      <c r="H94" s="144"/>
      <c r="I94" s="144"/>
      <c r="J94" s="145" t="s">
        <v>96</v>
      </c>
      <c r="K94" s="14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47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36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47" s="2" customFormat="1" ht="22.9" customHeight="1">
      <c r="A96" s="34"/>
      <c r="B96" s="35"/>
      <c r="C96" s="146" t="s">
        <v>97</v>
      </c>
      <c r="D96" s="36"/>
      <c r="E96" s="36"/>
      <c r="F96" s="36"/>
      <c r="G96" s="36"/>
      <c r="H96" s="36"/>
      <c r="I96" s="36"/>
      <c r="J96" s="84">
        <f>J117</f>
        <v>0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7" t="s">
        <v>98</v>
      </c>
    </row>
    <row r="97" spans="1:31" s="9" customFormat="1" ht="24.95" customHeight="1">
      <c r="B97" s="147"/>
      <c r="C97" s="148"/>
      <c r="D97" s="149" t="s">
        <v>99</v>
      </c>
      <c r="E97" s="150"/>
      <c r="F97" s="150"/>
      <c r="G97" s="150"/>
      <c r="H97" s="150"/>
      <c r="I97" s="150"/>
      <c r="J97" s="151">
        <f>J118</f>
        <v>0</v>
      </c>
      <c r="K97" s="148"/>
      <c r="L97" s="152"/>
    </row>
    <row r="98" spans="1:31" s="2" customFormat="1" ht="21.75" customHeight="1">
      <c r="A98" s="34"/>
      <c r="B98" s="35"/>
      <c r="C98" s="36"/>
      <c r="D98" s="36"/>
      <c r="E98" s="36"/>
      <c r="F98" s="36"/>
      <c r="G98" s="36"/>
      <c r="H98" s="36"/>
      <c r="I98" s="36"/>
      <c r="J98" s="36"/>
      <c r="K98" s="36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pans="1:31" s="2" customFormat="1" ht="6.95" customHeight="1">
      <c r="A99" s="34"/>
      <c r="B99" s="54"/>
      <c r="C99" s="55"/>
      <c r="D99" s="55"/>
      <c r="E99" s="55"/>
      <c r="F99" s="55"/>
      <c r="G99" s="55"/>
      <c r="H99" s="55"/>
      <c r="I99" s="55"/>
      <c r="J99" s="55"/>
      <c r="K99" s="55"/>
      <c r="L99" s="51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3" spans="1:31" s="2" customFormat="1" ht="6.95" customHeight="1">
      <c r="A103" s="34"/>
      <c r="B103" s="56"/>
      <c r="C103" s="57"/>
      <c r="D103" s="57"/>
      <c r="E103" s="57"/>
      <c r="F103" s="57"/>
      <c r="G103" s="57"/>
      <c r="H103" s="57"/>
      <c r="I103" s="57"/>
      <c r="J103" s="57"/>
      <c r="K103" s="57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pans="1:31" s="2" customFormat="1" ht="24.95" customHeight="1">
      <c r="A104" s="34"/>
      <c r="B104" s="35"/>
      <c r="C104" s="23" t="s">
        <v>100</v>
      </c>
      <c r="D104" s="36"/>
      <c r="E104" s="36"/>
      <c r="F104" s="36"/>
      <c r="G104" s="36"/>
      <c r="H104" s="36"/>
      <c r="I104" s="36"/>
      <c r="J104" s="36"/>
      <c r="K104" s="36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pans="1:31" s="2" customFormat="1" ht="6.95" customHeight="1">
      <c r="A105" s="34"/>
      <c r="B105" s="35"/>
      <c r="C105" s="36"/>
      <c r="D105" s="36"/>
      <c r="E105" s="36"/>
      <c r="F105" s="36"/>
      <c r="G105" s="36"/>
      <c r="H105" s="36"/>
      <c r="I105" s="36"/>
      <c r="J105" s="36"/>
      <c r="K105" s="36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pans="1:31" s="2" customFormat="1" ht="12" customHeight="1">
      <c r="A106" s="34"/>
      <c r="B106" s="35"/>
      <c r="C106" s="29" t="s">
        <v>16</v>
      </c>
      <c r="D106" s="36"/>
      <c r="E106" s="36"/>
      <c r="F106" s="36"/>
      <c r="G106" s="36"/>
      <c r="H106" s="36"/>
      <c r="I106" s="36"/>
      <c r="J106" s="36"/>
      <c r="K106" s="36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pans="1:31" s="2" customFormat="1" ht="16.5" customHeight="1">
      <c r="A107" s="34"/>
      <c r="B107" s="35"/>
      <c r="C107" s="36"/>
      <c r="D107" s="36"/>
      <c r="E107" s="298" t="str">
        <f>E7</f>
        <v>Místní komunikace u zemědělského areálu - Mníšek II.etapa</v>
      </c>
      <c r="F107" s="299"/>
      <c r="G107" s="299"/>
      <c r="H107" s="299"/>
      <c r="I107" s="36"/>
      <c r="J107" s="36"/>
      <c r="K107" s="36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pans="1:31" s="2" customFormat="1" ht="12" customHeight="1">
      <c r="A108" s="34"/>
      <c r="B108" s="35"/>
      <c r="C108" s="29" t="s">
        <v>92</v>
      </c>
      <c r="D108" s="36"/>
      <c r="E108" s="36"/>
      <c r="F108" s="36"/>
      <c r="G108" s="36"/>
      <c r="H108" s="36"/>
      <c r="I108" s="36"/>
      <c r="J108" s="36"/>
      <c r="K108" s="36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31" s="2" customFormat="1" ht="16.5" customHeight="1">
      <c r="A109" s="34"/>
      <c r="B109" s="35"/>
      <c r="C109" s="36"/>
      <c r="D109" s="36"/>
      <c r="E109" s="269" t="str">
        <f>E9</f>
        <v>02 - Ostatní a vedlejší náklady</v>
      </c>
      <c r="F109" s="300"/>
      <c r="G109" s="300"/>
      <c r="H109" s="300"/>
      <c r="I109" s="36"/>
      <c r="J109" s="36"/>
      <c r="K109" s="36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pans="1:31" s="2" customFormat="1" ht="6.95" customHeight="1">
      <c r="A110" s="34"/>
      <c r="B110" s="35"/>
      <c r="C110" s="36"/>
      <c r="D110" s="36"/>
      <c r="E110" s="36"/>
      <c r="F110" s="36"/>
      <c r="G110" s="36"/>
      <c r="H110" s="36"/>
      <c r="I110" s="36"/>
      <c r="J110" s="36"/>
      <c r="K110" s="36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1:31" s="2" customFormat="1" ht="12" customHeight="1">
      <c r="A111" s="34"/>
      <c r="B111" s="35"/>
      <c r="C111" s="29" t="s">
        <v>20</v>
      </c>
      <c r="D111" s="36"/>
      <c r="E111" s="36"/>
      <c r="F111" s="27" t="str">
        <f>F12</f>
        <v>Stříbřec, místní část Mníšek</v>
      </c>
      <c r="G111" s="36"/>
      <c r="H111" s="36"/>
      <c r="I111" s="29" t="s">
        <v>22</v>
      </c>
      <c r="J111" s="66" t="str">
        <f>IF(J12="","",J12)</f>
        <v>2. 1. 2025</v>
      </c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31" s="2" customFormat="1" ht="6.95" customHeight="1">
      <c r="A112" s="34"/>
      <c r="B112" s="35"/>
      <c r="C112" s="36"/>
      <c r="D112" s="36"/>
      <c r="E112" s="36"/>
      <c r="F112" s="36"/>
      <c r="G112" s="36"/>
      <c r="H112" s="36"/>
      <c r="I112" s="36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5" s="2" customFormat="1" ht="15.2" customHeight="1">
      <c r="A113" s="34"/>
      <c r="B113" s="35"/>
      <c r="C113" s="29" t="s">
        <v>24</v>
      </c>
      <c r="D113" s="36"/>
      <c r="E113" s="36"/>
      <c r="F113" s="27" t="str">
        <f>E15</f>
        <v>Obec Stříbřec</v>
      </c>
      <c r="G113" s="36"/>
      <c r="H113" s="36"/>
      <c r="I113" s="29" t="s">
        <v>30</v>
      </c>
      <c r="J113" s="32" t="str">
        <f>E21</f>
        <v>WAY project s.r.o.</v>
      </c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5" s="2" customFormat="1" ht="15.2" customHeight="1">
      <c r="A114" s="34"/>
      <c r="B114" s="35"/>
      <c r="C114" s="29" t="s">
        <v>28</v>
      </c>
      <c r="D114" s="36"/>
      <c r="E114" s="36"/>
      <c r="F114" s="27" t="str">
        <f>IF(E18="","",E18)</f>
        <v>Vyplň údaj</v>
      </c>
      <c r="G114" s="36"/>
      <c r="H114" s="36"/>
      <c r="I114" s="29" t="s">
        <v>33</v>
      </c>
      <c r="J114" s="32" t="str">
        <f>E24</f>
        <v xml:space="preserve"> </v>
      </c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5" s="2" customFormat="1" ht="10.35" customHeight="1">
      <c r="A115" s="34"/>
      <c r="B115" s="35"/>
      <c r="C115" s="36"/>
      <c r="D115" s="36"/>
      <c r="E115" s="36"/>
      <c r="F115" s="36"/>
      <c r="G115" s="36"/>
      <c r="H115" s="36"/>
      <c r="I115" s="36"/>
      <c r="J115" s="36"/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65" s="10" customFormat="1" ht="29.25" customHeight="1">
      <c r="A116" s="153"/>
      <c r="B116" s="154"/>
      <c r="C116" s="155" t="s">
        <v>101</v>
      </c>
      <c r="D116" s="156" t="s">
        <v>61</v>
      </c>
      <c r="E116" s="156" t="s">
        <v>57</v>
      </c>
      <c r="F116" s="156" t="s">
        <v>58</v>
      </c>
      <c r="G116" s="156" t="s">
        <v>102</v>
      </c>
      <c r="H116" s="156" t="s">
        <v>103</v>
      </c>
      <c r="I116" s="156" t="s">
        <v>104</v>
      </c>
      <c r="J116" s="156" t="s">
        <v>96</v>
      </c>
      <c r="K116" s="157" t="s">
        <v>105</v>
      </c>
      <c r="L116" s="158"/>
      <c r="M116" s="75" t="s">
        <v>1</v>
      </c>
      <c r="N116" s="76" t="s">
        <v>40</v>
      </c>
      <c r="O116" s="76" t="s">
        <v>106</v>
      </c>
      <c r="P116" s="76" t="s">
        <v>107</v>
      </c>
      <c r="Q116" s="76" t="s">
        <v>108</v>
      </c>
      <c r="R116" s="76" t="s">
        <v>109</v>
      </c>
      <c r="S116" s="76" t="s">
        <v>110</v>
      </c>
      <c r="T116" s="77" t="s">
        <v>111</v>
      </c>
      <c r="U116" s="153"/>
      <c r="V116" s="153"/>
      <c r="W116" s="153"/>
      <c r="X116" s="153"/>
      <c r="Y116" s="153"/>
      <c r="Z116" s="153"/>
      <c r="AA116" s="153"/>
      <c r="AB116" s="153"/>
      <c r="AC116" s="153"/>
      <c r="AD116" s="153"/>
      <c r="AE116" s="153"/>
    </row>
    <row r="117" spans="1:65" s="2" customFormat="1" ht="22.9" customHeight="1">
      <c r="A117" s="34"/>
      <c r="B117" s="35"/>
      <c r="C117" s="82" t="s">
        <v>112</v>
      </c>
      <c r="D117" s="36"/>
      <c r="E117" s="36"/>
      <c r="F117" s="36"/>
      <c r="G117" s="36"/>
      <c r="H117" s="36"/>
      <c r="I117" s="36"/>
      <c r="J117" s="159">
        <f>BK117</f>
        <v>0</v>
      </c>
      <c r="K117" s="36"/>
      <c r="L117" s="39"/>
      <c r="M117" s="78"/>
      <c r="N117" s="160"/>
      <c r="O117" s="79"/>
      <c r="P117" s="161">
        <f>P118</f>
        <v>0</v>
      </c>
      <c r="Q117" s="79"/>
      <c r="R117" s="161">
        <f>R118</f>
        <v>0</v>
      </c>
      <c r="S117" s="79"/>
      <c r="T117" s="162">
        <f>T118</f>
        <v>0</v>
      </c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T117" s="17" t="s">
        <v>75</v>
      </c>
      <c r="AU117" s="17" t="s">
        <v>98</v>
      </c>
      <c r="BK117" s="163">
        <f>BK118</f>
        <v>0</v>
      </c>
    </row>
    <row r="118" spans="1:65" s="11" customFormat="1" ht="25.9" customHeight="1">
      <c r="B118" s="164"/>
      <c r="C118" s="165"/>
      <c r="D118" s="166" t="s">
        <v>75</v>
      </c>
      <c r="E118" s="167" t="s">
        <v>113</v>
      </c>
      <c r="F118" s="167" t="s">
        <v>114</v>
      </c>
      <c r="G118" s="165"/>
      <c r="H118" s="165"/>
      <c r="I118" s="168"/>
      <c r="J118" s="169">
        <f>BK118</f>
        <v>0</v>
      </c>
      <c r="K118" s="165"/>
      <c r="L118" s="170"/>
      <c r="M118" s="171"/>
      <c r="N118" s="172"/>
      <c r="O118" s="172"/>
      <c r="P118" s="173">
        <f>SUM(P119:P161)</f>
        <v>0</v>
      </c>
      <c r="Q118" s="172"/>
      <c r="R118" s="173">
        <f>SUM(R119:R161)</f>
        <v>0</v>
      </c>
      <c r="S118" s="172"/>
      <c r="T118" s="174">
        <f>SUM(T119:T161)</f>
        <v>0</v>
      </c>
      <c r="AR118" s="175" t="s">
        <v>115</v>
      </c>
      <c r="AT118" s="176" t="s">
        <v>75</v>
      </c>
      <c r="AU118" s="176" t="s">
        <v>76</v>
      </c>
      <c r="AY118" s="175" t="s">
        <v>116</v>
      </c>
      <c r="BK118" s="177">
        <f>SUM(BK119:BK161)</f>
        <v>0</v>
      </c>
    </row>
    <row r="119" spans="1:65" s="2" customFormat="1" ht="16.5" customHeight="1">
      <c r="A119" s="34"/>
      <c r="B119" s="35"/>
      <c r="C119" s="178" t="s">
        <v>84</v>
      </c>
      <c r="D119" s="178" t="s">
        <v>117</v>
      </c>
      <c r="E119" s="179" t="s">
        <v>118</v>
      </c>
      <c r="F119" s="180" t="s">
        <v>119</v>
      </c>
      <c r="G119" s="181" t="s">
        <v>120</v>
      </c>
      <c r="H119" s="182">
        <v>1</v>
      </c>
      <c r="I119" s="183"/>
      <c r="J119" s="184">
        <f>ROUND(I119*H119,2)</f>
        <v>0</v>
      </c>
      <c r="K119" s="180" t="s">
        <v>121</v>
      </c>
      <c r="L119" s="39"/>
      <c r="M119" s="185" t="s">
        <v>1</v>
      </c>
      <c r="N119" s="186" t="s">
        <v>41</v>
      </c>
      <c r="O119" s="71"/>
      <c r="P119" s="187">
        <f>O119*H119</f>
        <v>0</v>
      </c>
      <c r="Q119" s="187">
        <v>0</v>
      </c>
      <c r="R119" s="187">
        <f>Q119*H119</f>
        <v>0</v>
      </c>
      <c r="S119" s="187">
        <v>0</v>
      </c>
      <c r="T119" s="188">
        <f>S119*H119</f>
        <v>0</v>
      </c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R119" s="189" t="s">
        <v>122</v>
      </c>
      <c r="AT119" s="189" t="s">
        <v>117</v>
      </c>
      <c r="AU119" s="189" t="s">
        <v>84</v>
      </c>
      <c r="AY119" s="17" t="s">
        <v>116</v>
      </c>
      <c r="BE119" s="190">
        <f>IF(N119="základní",J119,0)</f>
        <v>0</v>
      </c>
      <c r="BF119" s="190">
        <f>IF(N119="snížená",J119,0)</f>
        <v>0</v>
      </c>
      <c r="BG119" s="190">
        <f>IF(N119="zákl. přenesená",J119,0)</f>
        <v>0</v>
      </c>
      <c r="BH119" s="190">
        <f>IF(N119="sníž. přenesená",J119,0)</f>
        <v>0</v>
      </c>
      <c r="BI119" s="190">
        <f>IF(N119="nulová",J119,0)</f>
        <v>0</v>
      </c>
      <c r="BJ119" s="17" t="s">
        <v>84</v>
      </c>
      <c r="BK119" s="190">
        <f>ROUND(I119*H119,2)</f>
        <v>0</v>
      </c>
      <c r="BL119" s="17" t="s">
        <v>122</v>
      </c>
      <c r="BM119" s="189" t="s">
        <v>123</v>
      </c>
    </row>
    <row r="120" spans="1:65" s="12" customFormat="1" ht="11.25">
      <c r="B120" s="191"/>
      <c r="C120" s="192"/>
      <c r="D120" s="193" t="s">
        <v>124</v>
      </c>
      <c r="E120" s="194" t="s">
        <v>1</v>
      </c>
      <c r="F120" s="195" t="s">
        <v>125</v>
      </c>
      <c r="G120" s="192"/>
      <c r="H120" s="196">
        <v>1</v>
      </c>
      <c r="I120" s="197"/>
      <c r="J120" s="192"/>
      <c r="K120" s="192"/>
      <c r="L120" s="198"/>
      <c r="M120" s="199"/>
      <c r="N120" s="200"/>
      <c r="O120" s="200"/>
      <c r="P120" s="200"/>
      <c r="Q120" s="200"/>
      <c r="R120" s="200"/>
      <c r="S120" s="200"/>
      <c r="T120" s="201"/>
      <c r="AT120" s="202" t="s">
        <v>124</v>
      </c>
      <c r="AU120" s="202" t="s">
        <v>84</v>
      </c>
      <c r="AV120" s="12" t="s">
        <v>86</v>
      </c>
      <c r="AW120" s="12" t="s">
        <v>32</v>
      </c>
      <c r="AX120" s="12" t="s">
        <v>84</v>
      </c>
      <c r="AY120" s="202" t="s">
        <v>116</v>
      </c>
    </row>
    <row r="121" spans="1:65" s="2" customFormat="1" ht="16.5" customHeight="1">
      <c r="A121" s="34"/>
      <c r="B121" s="35"/>
      <c r="C121" s="178" t="s">
        <v>86</v>
      </c>
      <c r="D121" s="178" t="s">
        <v>117</v>
      </c>
      <c r="E121" s="179" t="s">
        <v>126</v>
      </c>
      <c r="F121" s="180" t="s">
        <v>127</v>
      </c>
      <c r="G121" s="181" t="s">
        <v>120</v>
      </c>
      <c r="H121" s="182">
        <v>1</v>
      </c>
      <c r="I121" s="183"/>
      <c r="J121" s="184">
        <f>ROUND(I121*H121,2)</f>
        <v>0</v>
      </c>
      <c r="K121" s="180" t="s">
        <v>1</v>
      </c>
      <c r="L121" s="39"/>
      <c r="M121" s="185" t="s">
        <v>1</v>
      </c>
      <c r="N121" s="186" t="s">
        <v>41</v>
      </c>
      <c r="O121" s="71"/>
      <c r="P121" s="187">
        <f>O121*H121</f>
        <v>0</v>
      </c>
      <c r="Q121" s="187">
        <v>0</v>
      </c>
      <c r="R121" s="187">
        <f>Q121*H121</f>
        <v>0</v>
      </c>
      <c r="S121" s="187">
        <v>0</v>
      </c>
      <c r="T121" s="188">
        <f>S121*H121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189" t="s">
        <v>122</v>
      </c>
      <c r="AT121" s="189" t="s">
        <v>117</v>
      </c>
      <c r="AU121" s="189" t="s">
        <v>84</v>
      </c>
      <c r="AY121" s="17" t="s">
        <v>116</v>
      </c>
      <c r="BE121" s="190">
        <f>IF(N121="základní",J121,0)</f>
        <v>0</v>
      </c>
      <c r="BF121" s="190">
        <f>IF(N121="snížená",J121,0)</f>
        <v>0</v>
      </c>
      <c r="BG121" s="190">
        <f>IF(N121="zákl. přenesená",J121,0)</f>
        <v>0</v>
      </c>
      <c r="BH121" s="190">
        <f>IF(N121="sníž. přenesená",J121,0)</f>
        <v>0</v>
      </c>
      <c r="BI121" s="190">
        <f>IF(N121="nulová",J121,0)</f>
        <v>0</v>
      </c>
      <c r="BJ121" s="17" t="s">
        <v>84</v>
      </c>
      <c r="BK121" s="190">
        <f>ROUND(I121*H121,2)</f>
        <v>0</v>
      </c>
      <c r="BL121" s="17" t="s">
        <v>122</v>
      </c>
      <c r="BM121" s="189" t="s">
        <v>128</v>
      </c>
    </row>
    <row r="122" spans="1:65" s="13" customFormat="1" ht="11.25">
      <c r="B122" s="203"/>
      <c r="C122" s="204"/>
      <c r="D122" s="193" t="s">
        <v>124</v>
      </c>
      <c r="E122" s="205" t="s">
        <v>1</v>
      </c>
      <c r="F122" s="206" t="s">
        <v>129</v>
      </c>
      <c r="G122" s="204"/>
      <c r="H122" s="205" t="s">
        <v>1</v>
      </c>
      <c r="I122" s="207"/>
      <c r="J122" s="204"/>
      <c r="K122" s="204"/>
      <c r="L122" s="208"/>
      <c r="M122" s="209"/>
      <c r="N122" s="210"/>
      <c r="O122" s="210"/>
      <c r="P122" s="210"/>
      <c r="Q122" s="210"/>
      <c r="R122" s="210"/>
      <c r="S122" s="210"/>
      <c r="T122" s="211"/>
      <c r="AT122" s="212" t="s">
        <v>124</v>
      </c>
      <c r="AU122" s="212" t="s">
        <v>84</v>
      </c>
      <c r="AV122" s="13" t="s">
        <v>84</v>
      </c>
      <c r="AW122" s="13" t="s">
        <v>32</v>
      </c>
      <c r="AX122" s="13" t="s">
        <v>76</v>
      </c>
      <c r="AY122" s="212" t="s">
        <v>116</v>
      </c>
    </row>
    <row r="123" spans="1:65" s="12" customFormat="1" ht="11.25">
      <c r="B123" s="191"/>
      <c r="C123" s="192"/>
      <c r="D123" s="193" t="s">
        <v>124</v>
      </c>
      <c r="E123" s="194" t="s">
        <v>1</v>
      </c>
      <c r="F123" s="195" t="s">
        <v>130</v>
      </c>
      <c r="G123" s="192"/>
      <c r="H123" s="196">
        <v>1</v>
      </c>
      <c r="I123" s="197"/>
      <c r="J123" s="192"/>
      <c r="K123" s="192"/>
      <c r="L123" s="198"/>
      <c r="M123" s="199"/>
      <c r="N123" s="200"/>
      <c r="O123" s="200"/>
      <c r="P123" s="200"/>
      <c r="Q123" s="200"/>
      <c r="R123" s="200"/>
      <c r="S123" s="200"/>
      <c r="T123" s="201"/>
      <c r="AT123" s="202" t="s">
        <v>124</v>
      </c>
      <c r="AU123" s="202" t="s">
        <v>84</v>
      </c>
      <c r="AV123" s="12" t="s">
        <v>86</v>
      </c>
      <c r="AW123" s="12" t="s">
        <v>32</v>
      </c>
      <c r="AX123" s="12" t="s">
        <v>84</v>
      </c>
      <c r="AY123" s="202" t="s">
        <v>116</v>
      </c>
    </row>
    <row r="124" spans="1:65" s="13" customFormat="1" ht="11.25">
      <c r="B124" s="203"/>
      <c r="C124" s="204"/>
      <c r="D124" s="193" t="s">
        <v>124</v>
      </c>
      <c r="E124" s="205" t="s">
        <v>1</v>
      </c>
      <c r="F124" s="206" t="s">
        <v>131</v>
      </c>
      <c r="G124" s="204"/>
      <c r="H124" s="205" t="s">
        <v>1</v>
      </c>
      <c r="I124" s="207"/>
      <c r="J124" s="204"/>
      <c r="K124" s="204"/>
      <c r="L124" s="208"/>
      <c r="M124" s="209"/>
      <c r="N124" s="210"/>
      <c r="O124" s="210"/>
      <c r="P124" s="210"/>
      <c r="Q124" s="210"/>
      <c r="R124" s="210"/>
      <c r="S124" s="210"/>
      <c r="T124" s="211"/>
      <c r="AT124" s="212" t="s">
        <v>124</v>
      </c>
      <c r="AU124" s="212" t="s">
        <v>84</v>
      </c>
      <c r="AV124" s="13" t="s">
        <v>84</v>
      </c>
      <c r="AW124" s="13" t="s">
        <v>32</v>
      </c>
      <c r="AX124" s="13" t="s">
        <v>76</v>
      </c>
      <c r="AY124" s="212" t="s">
        <v>116</v>
      </c>
    </row>
    <row r="125" spans="1:65" s="2" customFormat="1" ht="16.5" customHeight="1">
      <c r="A125" s="34"/>
      <c r="B125" s="35"/>
      <c r="C125" s="178" t="s">
        <v>132</v>
      </c>
      <c r="D125" s="178" t="s">
        <v>117</v>
      </c>
      <c r="E125" s="179" t="s">
        <v>133</v>
      </c>
      <c r="F125" s="180" t="s">
        <v>134</v>
      </c>
      <c r="G125" s="181" t="s">
        <v>120</v>
      </c>
      <c r="H125" s="182">
        <v>1</v>
      </c>
      <c r="I125" s="183"/>
      <c r="J125" s="184">
        <f>ROUND(I125*H125,2)</f>
        <v>0</v>
      </c>
      <c r="K125" s="180" t="s">
        <v>1</v>
      </c>
      <c r="L125" s="39"/>
      <c r="M125" s="185" t="s">
        <v>1</v>
      </c>
      <c r="N125" s="186" t="s">
        <v>41</v>
      </c>
      <c r="O125" s="71"/>
      <c r="P125" s="187">
        <f>O125*H125</f>
        <v>0</v>
      </c>
      <c r="Q125" s="187">
        <v>0</v>
      </c>
      <c r="R125" s="187">
        <f>Q125*H125</f>
        <v>0</v>
      </c>
      <c r="S125" s="187">
        <v>0</v>
      </c>
      <c r="T125" s="188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89" t="s">
        <v>122</v>
      </c>
      <c r="AT125" s="189" t="s">
        <v>117</v>
      </c>
      <c r="AU125" s="189" t="s">
        <v>84</v>
      </c>
      <c r="AY125" s="17" t="s">
        <v>116</v>
      </c>
      <c r="BE125" s="190">
        <f>IF(N125="základní",J125,0)</f>
        <v>0</v>
      </c>
      <c r="BF125" s="190">
        <f>IF(N125="snížená",J125,0)</f>
        <v>0</v>
      </c>
      <c r="BG125" s="190">
        <f>IF(N125="zákl. přenesená",J125,0)</f>
        <v>0</v>
      </c>
      <c r="BH125" s="190">
        <f>IF(N125="sníž. přenesená",J125,0)</f>
        <v>0</v>
      </c>
      <c r="BI125" s="190">
        <f>IF(N125="nulová",J125,0)</f>
        <v>0</v>
      </c>
      <c r="BJ125" s="17" t="s">
        <v>84</v>
      </c>
      <c r="BK125" s="190">
        <f>ROUND(I125*H125,2)</f>
        <v>0</v>
      </c>
      <c r="BL125" s="17" t="s">
        <v>122</v>
      </c>
      <c r="BM125" s="189" t="s">
        <v>135</v>
      </c>
    </row>
    <row r="126" spans="1:65" s="13" customFormat="1" ht="11.25">
      <c r="B126" s="203"/>
      <c r="C126" s="204"/>
      <c r="D126" s="193" t="s">
        <v>124</v>
      </c>
      <c r="E126" s="205" t="s">
        <v>1</v>
      </c>
      <c r="F126" s="206" t="s">
        <v>129</v>
      </c>
      <c r="G126" s="204"/>
      <c r="H126" s="205" t="s">
        <v>1</v>
      </c>
      <c r="I126" s="207"/>
      <c r="J126" s="204"/>
      <c r="K126" s="204"/>
      <c r="L126" s="208"/>
      <c r="M126" s="209"/>
      <c r="N126" s="210"/>
      <c r="O126" s="210"/>
      <c r="P126" s="210"/>
      <c r="Q126" s="210"/>
      <c r="R126" s="210"/>
      <c r="S126" s="210"/>
      <c r="T126" s="211"/>
      <c r="AT126" s="212" t="s">
        <v>124</v>
      </c>
      <c r="AU126" s="212" t="s">
        <v>84</v>
      </c>
      <c r="AV126" s="13" t="s">
        <v>84</v>
      </c>
      <c r="AW126" s="13" t="s">
        <v>32</v>
      </c>
      <c r="AX126" s="13" t="s">
        <v>76</v>
      </c>
      <c r="AY126" s="212" t="s">
        <v>116</v>
      </c>
    </row>
    <row r="127" spans="1:65" s="12" customFormat="1" ht="11.25">
      <c r="B127" s="191"/>
      <c r="C127" s="192"/>
      <c r="D127" s="193" t="s">
        <v>124</v>
      </c>
      <c r="E127" s="194" t="s">
        <v>1</v>
      </c>
      <c r="F127" s="195" t="s">
        <v>136</v>
      </c>
      <c r="G127" s="192"/>
      <c r="H127" s="196">
        <v>1</v>
      </c>
      <c r="I127" s="197"/>
      <c r="J127" s="192"/>
      <c r="K127" s="192"/>
      <c r="L127" s="198"/>
      <c r="M127" s="199"/>
      <c r="N127" s="200"/>
      <c r="O127" s="200"/>
      <c r="P127" s="200"/>
      <c r="Q127" s="200"/>
      <c r="R127" s="200"/>
      <c r="S127" s="200"/>
      <c r="T127" s="201"/>
      <c r="AT127" s="202" t="s">
        <v>124</v>
      </c>
      <c r="AU127" s="202" t="s">
        <v>84</v>
      </c>
      <c r="AV127" s="12" t="s">
        <v>86</v>
      </c>
      <c r="AW127" s="12" t="s">
        <v>32</v>
      </c>
      <c r="AX127" s="12" t="s">
        <v>84</v>
      </c>
      <c r="AY127" s="202" t="s">
        <v>116</v>
      </c>
    </row>
    <row r="128" spans="1:65" s="13" customFormat="1" ht="11.25">
      <c r="B128" s="203"/>
      <c r="C128" s="204"/>
      <c r="D128" s="193" t="s">
        <v>124</v>
      </c>
      <c r="E128" s="205" t="s">
        <v>1</v>
      </c>
      <c r="F128" s="206" t="s">
        <v>137</v>
      </c>
      <c r="G128" s="204"/>
      <c r="H128" s="205" t="s">
        <v>1</v>
      </c>
      <c r="I128" s="207"/>
      <c r="J128" s="204"/>
      <c r="K128" s="204"/>
      <c r="L128" s="208"/>
      <c r="M128" s="209"/>
      <c r="N128" s="210"/>
      <c r="O128" s="210"/>
      <c r="P128" s="210"/>
      <c r="Q128" s="210"/>
      <c r="R128" s="210"/>
      <c r="S128" s="210"/>
      <c r="T128" s="211"/>
      <c r="AT128" s="212" t="s">
        <v>124</v>
      </c>
      <c r="AU128" s="212" t="s">
        <v>84</v>
      </c>
      <c r="AV128" s="13" t="s">
        <v>84</v>
      </c>
      <c r="AW128" s="13" t="s">
        <v>32</v>
      </c>
      <c r="AX128" s="13" t="s">
        <v>76</v>
      </c>
      <c r="AY128" s="212" t="s">
        <v>116</v>
      </c>
    </row>
    <row r="129" spans="1:65" s="2" customFormat="1" ht="16.5" customHeight="1">
      <c r="A129" s="34"/>
      <c r="B129" s="35"/>
      <c r="C129" s="178" t="s">
        <v>115</v>
      </c>
      <c r="D129" s="178" t="s">
        <v>117</v>
      </c>
      <c r="E129" s="179" t="s">
        <v>138</v>
      </c>
      <c r="F129" s="180" t="s">
        <v>139</v>
      </c>
      <c r="G129" s="181" t="s">
        <v>120</v>
      </c>
      <c r="H129" s="182">
        <v>1</v>
      </c>
      <c r="I129" s="183"/>
      <c r="J129" s="184">
        <f>ROUND(I129*H129,2)</f>
        <v>0</v>
      </c>
      <c r="K129" s="180" t="s">
        <v>1</v>
      </c>
      <c r="L129" s="39"/>
      <c r="M129" s="185" t="s">
        <v>1</v>
      </c>
      <c r="N129" s="186" t="s">
        <v>41</v>
      </c>
      <c r="O129" s="71"/>
      <c r="P129" s="187">
        <f>O129*H129</f>
        <v>0</v>
      </c>
      <c r="Q129" s="187">
        <v>0</v>
      </c>
      <c r="R129" s="187">
        <f>Q129*H129</f>
        <v>0</v>
      </c>
      <c r="S129" s="187">
        <v>0</v>
      </c>
      <c r="T129" s="188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89" t="s">
        <v>122</v>
      </c>
      <c r="AT129" s="189" t="s">
        <v>117</v>
      </c>
      <c r="AU129" s="189" t="s">
        <v>84</v>
      </c>
      <c r="AY129" s="17" t="s">
        <v>116</v>
      </c>
      <c r="BE129" s="190">
        <f>IF(N129="základní",J129,0)</f>
        <v>0</v>
      </c>
      <c r="BF129" s="190">
        <f>IF(N129="snížená",J129,0)</f>
        <v>0</v>
      </c>
      <c r="BG129" s="190">
        <f>IF(N129="zákl. přenesená",J129,0)</f>
        <v>0</v>
      </c>
      <c r="BH129" s="190">
        <f>IF(N129="sníž. přenesená",J129,0)</f>
        <v>0</v>
      </c>
      <c r="BI129" s="190">
        <f>IF(N129="nulová",J129,0)</f>
        <v>0</v>
      </c>
      <c r="BJ129" s="17" t="s">
        <v>84</v>
      </c>
      <c r="BK129" s="190">
        <f>ROUND(I129*H129,2)</f>
        <v>0</v>
      </c>
      <c r="BL129" s="17" t="s">
        <v>122</v>
      </c>
      <c r="BM129" s="189" t="s">
        <v>140</v>
      </c>
    </row>
    <row r="130" spans="1:65" s="13" customFormat="1" ht="11.25">
      <c r="B130" s="203"/>
      <c r="C130" s="204"/>
      <c r="D130" s="193" t="s">
        <v>124</v>
      </c>
      <c r="E130" s="205" t="s">
        <v>1</v>
      </c>
      <c r="F130" s="206" t="s">
        <v>141</v>
      </c>
      <c r="G130" s="204"/>
      <c r="H130" s="205" t="s">
        <v>1</v>
      </c>
      <c r="I130" s="207"/>
      <c r="J130" s="204"/>
      <c r="K130" s="204"/>
      <c r="L130" s="208"/>
      <c r="M130" s="209"/>
      <c r="N130" s="210"/>
      <c r="O130" s="210"/>
      <c r="P130" s="210"/>
      <c r="Q130" s="210"/>
      <c r="R130" s="210"/>
      <c r="S130" s="210"/>
      <c r="T130" s="211"/>
      <c r="AT130" s="212" t="s">
        <v>124</v>
      </c>
      <c r="AU130" s="212" t="s">
        <v>84</v>
      </c>
      <c r="AV130" s="13" t="s">
        <v>84</v>
      </c>
      <c r="AW130" s="13" t="s">
        <v>32</v>
      </c>
      <c r="AX130" s="13" t="s">
        <v>76</v>
      </c>
      <c r="AY130" s="212" t="s">
        <v>116</v>
      </c>
    </row>
    <row r="131" spans="1:65" s="12" customFormat="1" ht="11.25">
      <c r="B131" s="191"/>
      <c r="C131" s="192"/>
      <c r="D131" s="193" t="s">
        <v>124</v>
      </c>
      <c r="E131" s="194" t="s">
        <v>1</v>
      </c>
      <c r="F131" s="195" t="s">
        <v>142</v>
      </c>
      <c r="G131" s="192"/>
      <c r="H131" s="196">
        <v>1</v>
      </c>
      <c r="I131" s="197"/>
      <c r="J131" s="192"/>
      <c r="K131" s="192"/>
      <c r="L131" s="198"/>
      <c r="M131" s="199"/>
      <c r="N131" s="200"/>
      <c r="O131" s="200"/>
      <c r="P131" s="200"/>
      <c r="Q131" s="200"/>
      <c r="R131" s="200"/>
      <c r="S131" s="200"/>
      <c r="T131" s="201"/>
      <c r="AT131" s="202" t="s">
        <v>124</v>
      </c>
      <c r="AU131" s="202" t="s">
        <v>84</v>
      </c>
      <c r="AV131" s="12" t="s">
        <v>86</v>
      </c>
      <c r="AW131" s="12" t="s">
        <v>32</v>
      </c>
      <c r="AX131" s="12" t="s">
        <v>84</v>
      </c>
      <c r="AY131" s="202" t="s">
        <v>116</v>
      </c>
    </row>
    <row r="132" spans="1:65" s="2" customFormat="1" ht="16.5" customHeight="1">
      <c r="A132" s="34"/>
      <c r="B132" s="35"/>
      <c r="C132" s="178" t="s">
        <v>143</v>
      </c>
      <c r="D132" s="178" t="s">
        <v>117</v>
      </c>
      <c r="E132" s="179" t="s">
        <v>144</v>
      </c>
      <c r="F132" s="180" t="s">
        <v>145</v>
      </c>
      <c r="G132" s="181" t="s">
        <v>120</v>
      </c>
      <c r="H132" s="182">
        <v>1</v>
      </c>
      <c r="I132" s="183"/>
      <c r="J132" s="184">
        <f>ROUND(I132*H132,2)</f>
        <v>0</v>
      </c>
      <c r="K132" s="180" t="s">
        <v>1</v>
      </c>
      <c r="L132" s="39"/>
      <c r="M132" s="185" t="s">
        <v>1</v>
      </c>
      <c r="N132" s="186" t="s">
        <v>41</v>
      </c>
      <c r="O132" s="71"/>
      <c r="P132" s="187">
        <f>O132*H132</f>
        <v>0</v>
      </c>
      <c r="Q132" s="187">
        <v>0</v>
      </c>
      <c r="R132" s="187">
        <f>Q132*H132</f>
        <v>0</v>
      </c>
      <c r="S132" s="187">
        <v>0</v>
      </c>
      <c r="T132" s="188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89" t="s">
        <v>122</v>
      </c>
      <c r="AT132" s="189" t="s">
        <v>117</v>
      </c>
      <c r="AU132" s="189" t="s">
        <v>84</v>
      </c>
      <c r="AY132" s="17" t="s">
        <v>116</v>
      </c>
      <c r="BE132" s="190">
        <f>IF(N132="základní",J132,0)</f>
        <v>0</v>
      </c>
      <c r="BF132" s="190">
        <f>IF(N132="snížená",J132,0)</f>
        <v>0</v>
      </c>
      <c r="BG132" s="190">
        <f>IF(N132="zákl. přenesená",J132,0)</f>
        <v>0</v>
      </c>
      <c r="BH132" s="190">
        <f>IF(N132="sníž. přenesená",J132,0)</f>
        <v>0</v>
      </c>
      <c r="BI132" s="190">
        <f>IF(N132="nulová",J132,0)</f>
        <v>0</v>
      </c>
      <c r="BJ132" s="17" t="s">
        <v>84</v>
      </c>
      <c r="BK132" s="190">
        <f>ROUND(I132*H132,2)</f>
        <v>0</v>
      </c>
      <c r="BL132" s="17" t="s">
        <v>122</v>
      </c>
      <c r="BM132" s="189" t="s">
        <v>146</v>
      </c>
    </row>
    <row r="133" spans="1:65" s="13" customFormat="1" ht="11.25">
      <c r="B133" s="203"/>
      <c r="C133" s="204"/>
      <c r="D133" s="193" t="s">
        <v>124</v>
      </c>
      <c r="E133" s="205" t="s">
        <v>1</v>
      </c>
      <c r="F133" s="206" t="s">
        <v>141</v>
      </c>
      <c r="G133" s="204"/>
      <c r="H133" s="205" t="s">
        <v>1</v>
      </c>
      <c r="I133" s="207"/>
      <c r="J133" s="204"/>
      <c r="K133" s="204"/>
      <c r="L133" s="208"/>
      <c r="M133" s="209"/>
      <c r="N133" s="210"/>
      <c r="O133" s="210"/>
      <c r="P133" s="210"/>
      <c r="Q133" s="210"/>
      <c r="R133" s="210"/>
      <c r="S133" s="210"/>
      <c r="T133" s="211"/>
      <c r="AT133" s="212" t="s">
        <v>124</v>
      </c>
      <c r="AU133" s="212" t="s">
        <v>84</v>
      </c>
      <c r="AV133" s="13" t="s">
        <v>84</v>
      </c>
      <c r="AW133" s="13" t="s">
        <v>32</v>
      </c>
      <c r="AX133" s="13" t="s">
        <v>76</v>
      </c>
      <c r="AY133" s="212" t="s">
        <v>116</v>
      </c>
    </row>
    <row r="134" spans="1:65" s="12" customFormat="1" ht="11.25">
      <c r="B134" s="191"/>
      <c r="C134" s="192"/>
      <c r="D134" s="193" t="s">
        <v>124</v>
      </c>
      <c r="E134" s="194" t="s">
        <v>1</v>
      </c>
      <c r="F134" s="195" t="s">
        <v>147</v>
      </c>
      <c r="G134" s="192"/>
      <c r="H134" s="196">
        <v>1</v>
      </c>
      <c r="I134" s="197"/>
      <c r="J134" s="192"/>
      <c r="K134" s="192"/>
      <c r="L134" s="198"/>
      <c r="M134" s="199"/>
      <c r="N134" s="200"/>
      <c r="O134" s="200"/>
      <c r="P134" s="200"/>
      <c r="Q134" s="200"/>
      <c r="R134" s="200"/>
      <c r="S134" s="200"/>
      <c r="T134" s="201"/>
      <c r="AT134" s="202" t="s">
        <v>124</v>
      </c>
      <c r="AU134" s="202" t="s">
        <v>84</v>
      </c>
      <c r="AV134" s="12" t="s">
        <v>86</v>
      </c>
      <c r="AW134" s="12" t="s">
        <v>32</v>
      </c>
      <c r="AX134" s="12" t="s">
        <v>84</v>
      </c>
      <c r="AY134" s="202" t="s">
        <v>116</v>
      </c>
    </row>
    <row r="135" spans="1:65" s="13" customFormat="1" ht="11.25">
      <c r="B135" s="203"/>
      <c r="C135" s="204"/>
      <c r="D135" s="193" t="s">
        <v>124</v>
      </c>
      <c r="E135" s="205" t="s">
        <v>1</v>
      </c>
      <c r="F135" s="206" t="s">
        <v>137</v>
      </c>
      <c r="G135" s="204"/>
      <c r="H135" s="205" t="s">
        <v>1</v>
      </c>
      <c r="I135" s="207"/>
      <c r="J135" s="204"/>
      <c r="K135" s="204"/>
      <c r="L135" s="208"/>
      <c r="M135" s="209"/>
      <c r="N135" s="210"/>
      <c r="O135" s="210"/>
      <c r="P135" s="210"/>
      <c r="Q135" s="210"/>
      <c r="R135" s="210"/>
      <c r="S135" s="210"/>
      <c r="T135" s="211"/>
      <c r="AT135" s="212" t="s">
        <v>124</v>
      </c>
      <c r="AU135" s="212" t="s">
        <v>84</v>
      </c>
      <c r="AV135" s="13" t="s">
        <v>84</v>
      </c>
      <c r="AW135" s="13" t="s">
        <v>32</v>
      </c>
      <c r="AX135" s="13" t="s">
        <v>76</v>
      </c>
      <c r="AY135" s="212" t="s">
        <v>116</v>
      </c>
    </row>
    <row r="136" spans="1:65" s="2" customFormat="1" ht="16.5" customHeight="1">
      <c r="A136" s="34"/>
      <c r="B136" s="35"/>
      <c r="C136" s="178" t="s">
        <v>148</v>
      </c>
      <c r="D136" s="178" t="s">
        <v>117</v>
      </c>
      <c r="E136" s="179" t="s">
        <v>149</v>
      </c>
      <c r="F136" s="180" t="s">
        <v>150</v>
      </c>
      <c r="G136" s="181" t="s">
        <v>120</v>
      </c>
      <c r="H136" s="182">
        <v>1</v>
      </c>
      <c r="I136" s="183"/>
      <c r="J136" s="184">
        <f>ROUND(I136*H136,2)</f>
        <v>0</v>
      </c>
      <c r="K136" s="180" t="s">
        <v>121</v>
      </c>
      <c r="L136" s="39"/>
      <c r="M136" s="185" t="s">
        <v>1</v>
      </c>
      <c r="N136" s="186" t="s">
        <v>41</v>
      </c>
      <c r="O136" s="71"/>
      <c r="P136" s="187">
        <f>O136*H136</f>
        <v>0</v>
      </c>
      <c r="Q136" s="187">
        <v>0</v>
      </c>
      <c r="R136" s="187">
        <f>Q136*H136</f>
        <v>0</v>
      </c>
      <c r="S136" s="187">
        <v>0</v>
      </c>
      <c r="T136" s="188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89" t="s">
        <v>122</v>
      </c>
      <c r="AT136" s="189" t="s">
        <v>117</v>
      </c>
      <c r="AU136" s="189" t="s">
        <v>84</v>
      </c>
      <c r="AY136" s="17" t="s">
        <v>116</v>
      </c>
      <c r="BE136" s="190">
        <f>IF(N136="základní",J136,0)</f>
        <v>0</v>
      </c>
      <c r="BF136" s="190">
        <f>IF(N136="snížená",J136,0)</f>
        <v>0</v>
      </c>
      <c r="BG136" s="190">
        <f>IF(N136="zákl. přenesená",J136,0)</f>
        <v>0</v>
      </c>
      <c r="BH136" s="190">
        <f>IF(N136="sníž. přenesená",J136,0)</f>
        <v>0</v>
      </c>
      <c r="BI136" s="190">
        <f>IF(N136="nulová",J136,0)</f>
        <v>0</v>
      </c>
      <c r="BJ136" s="17" t="s">
        <v>84</v>
      </c>
      <c r="BK136" s="190">
        <f>ROUND(I136*H136,2)</f>
        <v>0</v>
      </c>
      <c r="BL136" s="17" t="s">
        <v>122</v>
      </c>
      <c r="BM136" s="189" t="s">
        <v>151</v>
      </c>
    </row>
    <row r="137" spans="1:65" s="13" customFormat="1" ht="11.25">
      <c r="B137" s="203"/>
      <c r="C137" s="204"/>
      <c r="D137" s="193" t="s">
        <v>124</v>
      </c>
      <c r="E137" s="205" t="s">
        <v>1</v>
      </c>
      <c r="F137" s="206" t="s">
        <v>152</v>
      </c>
      <c r="G137" s="204"/>
      <c r="H137" s="205" t="s">
        <v>1</v>
      </c>
      <c r="I137" s="207"/>
      <c r="J137" s="204"/>
      <c r="K137" s="204"/>
      <c r="L137" s="208"/>
      <c r="M137" s="209"/>
      <c r="N137" s="210"/>
      <c r="O137" s="210"/>
      <c r="P137" s="210"/>
      <c r="Q137" s="210"/>
      <c r="R137" s="210"/>
      <c r="S137" s="210"/>
      <c r="T137" s="211"/>
      <c r="AT137" s="212" t="s">
        <v>124</v>
      </c>
      <c r="AU137" s="212" t="s">
        <v>84</v>
      </c>
      <c r="AV137" s="13" t="s">
        <v>84</v>
      </c>
      <c r="AW137" s="13" t="s">
        <v>32</v>
      </c>
      <c r="AX137" s="13" t="s">
        <v>76</v>
      </c>
      <c r="AY137" s="212" t="s">
        <v>116</v>
      </c>
    </row>
    <row r="138" spans="1:65" s="13" customFormat="1" ht="11.25">
      <c r="B138" s="203"/>
      <c r="C138" s="204"/>
      <c r="D138" s="193" t="s">
        <v>124</v>
      </c>
      <c r="E138" s="205" t="s">
        <v>1</v>
      </c>
      <c r="F138" s="206" t="s">
        <v>153</v>
      </c>
      <c r="G138" s="204"/>
      <c r="H138" s="205" t="s">
        <v>1</v>
      </c>
      <c r="I138" s="207"/>
      <c r="J138" s="204"/>
      <c r="K138" s="204"/>
      <c r="L138" s="208"/>
      <c r="M138" s="209"/>
      <c r="N138" s="210"/>
      <c r="O138" s="210"/>
      <c r="P138" s="210"/>
      <c r="Q138" s="210"/>
      <c r="R138" s="210"/>
      <c r="S138" s="210"/>
      <c r="T138" s="211"/>
      <c r="AT138" s="212" t="s">
        <v>124</v>
      </c>
      <c r="AU138" s="212" t="s">
        <v>84</v>
      </c>
      <c r="AV138" s="13" t="s">
        <v>84</v>
      </c>
      <c r="AW138" s="13" t="s">
        <v>32</v>
      </c>
      <c r="AX138" s="13" t="s">
        <v>76</v>
      </c>
      <c r="AY138" s="212" t="s">
        <v>116</v>
      </c>
    </row>
    <row r="139" spans="1:65" s="12" customFormat="1" ht="11.25">
      <c r="B139" s="191"/>
      <c r="C139" s="192"/>
      <c r="D139" s="193" t="s">
        <v>124</v>
      </c>
      <c r="E139" s="194" t="s">
        <v>1</v>
      </c>
      <c r="F139" s="195" t="s">
        <v>154</v>
      </c>
      <c r="G139" s="192"/>
      <c r="H139" s="196">
        <v>1</v>
      </c>
      <c r="I139" s="197"/>
      <c r="J139" s="192"/>
      <c r="K139" s="192"/>
      <c r="L139" s="198"/>
      <c r="M139" s="199"/>
      <c r="N139" s="200"/>
      <c r="O139" s="200"/>
      <c r="P139" s="200"/>
      <c r="Q139" s="200"/>
      <c r="R139" s="200"/>
      <c r="S139" s="200"/>
      <c r="T139" s="201"/>
      <c r="AT139" s="202" t="s">
        <v>124</v>
      </c>
      <c r="AU139" s="202" t="s">
        <v>84</v>
      </c>
      <c r="AV139" s="12" t="s">
        <v>86</v>
      </c>
      <c r="AW139" s="12" t="s">
        <v>32</v>
      </c>
      <c r="AX139" s="12" t="s">
        <v>84</v>
      </c>
      <c r="AY139" s="202" t="s">
        <v>116</v>
      </c>
    </row>
    <row r="140" spans="1:65" s="2" customFormat="1" ht="16.5" customHeight="1">
      <c r="A140" s="34"/>
      <c r="B140" s="35"/>
      <c r="C140" s="178" t="s">
        <v>155</v>
      </c>
      <c r="D140" s="178" t="s">
        <v>117</v>
      </c>
      <c r="E140" s="179" t="s">
        <v>156</v>
      </c>
      <c r="F140" s="180" t="s">
        <v>157</v>
      </c>
      <c r="G140" s="181" t="s">
        <v>120</v>
      </c>
      <c r="H140" s="182">
        <v>1</v>
      </c>
      <c r="I140" s="183"/>
      <c r="J140" s="184">
        <f>ROUND(I140*H140,2)</f>
        <v>0</v>
      </c>
      <c r="K140" s="180" t="s">
        <v>121</v>
      </c>
      <c r="L140" s="39"/>
      <c r="M140" s="185" t="s">
        <v>1</v>
      </c>
      <c r="N140" s="186" t="s">
        <v>41</v>
      </c>
      <c r="O140" s="71"/>
      <c r="P140" s="187">
        <f>O140*H140</f>
        <v>0</v>
      </c>
      <c r="Q140" s="187">
        <v>0</v>
      </c>
      <c r="R140" s="187">
        <f>Q140*H140</f>
        <v>0</v>
      </c>
      <c r="S140" s="187">
        <v>0</v>
      </c>
      <c r="T140" s="188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89" t="s">
        <v>122</v>
      </c>
      <c r="AT140" s="189" t="s">
        <v>117</v>
      </c>
      <c r="AU140" s="189" t="s">
        <v>84</v>
      </c>
      <c r="AY140" s="17" t="s">
        <v>116</v>
      </c>
      <c r="BE140" s="190">
        <f>IF(N140="základní",J140,0)</f>
        <v>0</v>
      </c>
      <c r="BF140" s="190">
        <f>IF(N140="snížená",J140,0)</f>
        <v>0</v>
      </c>
      <c r="BG140" s="190">
        <f>IF(N140="zákl. přenesená",J140,0)</f>
        <v>0</v>
      </c>
      <c r="BH140" s="190">
        <f>IF(N140="sníž. přenesená",J140,0)</f>
        <v>0</v>
      </c>
      <c r="BI140" s="190">
        <f>IF(N140="nulová",J140,0)</f>
        <v>0</v>
      </c>
      <c r="BJ140" s="17" t="s">
        <v>84</v>
      </c>
      <c r="BK140" s="190">
        <f>ROUND(I140*H140,2)</f>
        <v>0</v>
      </c>
      <c r="BL140" s="17" t="s">
        <v>122</v>
      </c>
      <c r="BM140" s="189" t="s">
        <v>158</v>
      </c>
    </row>
    <row r="141" spans="1:65" s="13" customFormat="1" ht="11.25">
      <c r="B141" s="203"/>
      <c r="C141" s="204"/>
      <c r="D141" s="193" t="s">
        <v>124</v>
      </c>
      <c r="E141" s="205" t="s">
        <v>1</v>
      </c>
      <c r="F141" s="206" t="s">
        <v>159</v>
      </c>
      <c r="G141" s="204"/>
      <c r="H141" s="205" t="s">
        <v>1</v>
      </c>
      <c r="I141" s="207"/>
      <c r="J141" s="204"/>
      <c r="K141" s="204"/>
      <c r="L141" s="208"/>
      <c r="M141" s="209"/>
      <c r="N141" s="210"/>
      <c r="O141" s="210"/>
      <c r="P141" s="210"/>
      <c r="Q141" s="210"/>
      <c r="R141" s="210"/>
      <c r="S141" s="210"/>
      <c r="T141" s="211"/>
      <c r="AT141" s="212" t="s">
        <v>124</v>
      </c>
      <c r="AU141" s="212" t="s">
        <v>84</v>
      </c>
      <c r="AV141" s="13" t="s">
        <v>84</v>
      </c>
      <c r="AW141" s="13" t="s">
        <v>32</v>
      </c>
      <c r="AX141" s="13" t="s">
        <v>76</v>
      </c>
      <c r="AY141" s="212" t="s">
        <v>116</v>
      </c>
    </row>
    <row r="142" spans="1:65" s="12" customFormat="1" ht="11.25">
      <c r="B142" s="191"/>
      <c r="C142" s="192"/>
      <c r="D142" s="193" t="s">
        <v>124</v>
      </c>
      <c r="E142" s="194" t="s">
        <v>1</v>
      </c>
      <c r="F142" s="195" t="s">
        <v>160</v>
      </c>
      <c r="G142" s="192"/>
      <c r="H142" s="196">
        <v>1</v>
      </c>
      <c r="I142" s="197"/>
      <c r="J142" s="192"/>
      <c r="K142" s="192"/>
      <c r="L142" s="198"/>
      <c r="M142" s="199"/>
      <c r="N142" s="200"/>
      <c r="O142" s="200"/>
      <c r="P142" s="200"/>
      <c r="Q142" s="200"/>
      <c r="R142" s="200"/>
      <c r="S142" s="200"/>
      <c r="T142" s="201"/>
      <c r="AT142" s="202" t="s">
        <v>124</v>
      </c>
      <c r="AU142" s="202" t="s">
        <v>84</v>
      </c>
      <c r="AV142" s="12" t="s">
        <v>86</v>
      </c>
      <c r="AW142" s="12" t="s">
        <v>32</v>
      </c>
      <c r="AX142" s="12" t="s">
        <v>84</v>
      </c>
      <c r="AY142" s="202" t="s">
        <v>116</v>
      </c>
    </row>
    <row r="143" spans="1:65" s="2" customFormat="1" ht="16.5" customHeight="1">
      <c r="A143" s="34"/>
      <c r="B143" s="35"/>
      <c r="C143" s="178" t="s">
        <v>161</v>
      </c>
      <c r="D143" s="178" t="s">
        <v>117</v>
      </c>
      <c r="E143" s="179" t="s">
        <v>162</v>
      </c>
      <c r="F143" s="180" t="s">
        <v>163</v>
      </c>
      <c r="G143" s="181" t="s">
        <v>120</v>
      </c>
      <c r="H143" s="182">
        <v>1</v>
      </c>
      <c r="I143" s="183"/>
      <c r="J143" s="184">
        <f>ROUND(I143*H143,2)</f>
        <v>0</v>
      </c>
      <c r="K143" s="180" t="s">
        <v>121</v>
      </c>
      <c r="L143" s="39"/>
      <c r="M143" s="185" t="s">
        <v>1</v>
      </c>
      <c r="N143" s="186" t="s">
        <v>41</v>
      </c>
      <c r="O143" s="71"/>
      <c r="P143" s="187">
        <f>O143*H143</f>
        <v>0</v>
      </c>
      <c r="Q143" s="187">
        <v>0</v>
      </c>
      <c r="R143" s="187">
        <f>Q143*H143</f>
        <v>0</v>
      </c>
      <c r="S143" s="187">
        <v>0</v>
      </c>
      <c r="T143" s="188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89" t="s">
        <v>122</v>
      </c>
      <c r="AT143" s="189" t="s">
        <v>117</v>
      </c>
      <c r="AU143" s="189" t="s">
        <v>84</v>
      </c>
      <c r="AY143" s="17" t="s">
        <v>116</v>
      </c>
      <c r="BE143" s="190">
        <f>IF(N143="základní",J143,0)</f>
        <v>0</v>
      </c>
      <c r="BF143" s="190">
        <f>IF(N143="snížená",J143,0)</f>
        <v>0</v>
      </c>
      <c r="BG143" s="190">
        <f>IF(N143="zákl. přenesená",J143,0)</f>
        <v>0</v>
      </c>
      <c r="BH143" s="190">
        <f>IF(N143="sníž. přenesená",J143,0)</f>
        <v>0</v>
      </c>
      <c r="BI143" s="190">
        <f>IF(N143="nulová",J143,0)</f>
        <v>0</v>
      </c>
      <c r="BJ143" s="17" t="s">
        <v>84</v>
      </c>
      <c r="BK143" s="190">
        <f>ROUND(I143*H143,2)</f>
        <v>0</v>
      </c>
      <c r="BL143" s="17" t="s">
        <v>122</v>
      </c>
      <c r="BM143" s="189" t="s">
        <v>164</v>
      </c>
    </row>
    <row r="144" spans="1:65" s="13" customFormat="1" ht="11.25">
      <c r="B144" s="203"/>
      <c r="C144" s="204"/>
      <c r="D144" s="193" t="s">
        <v>124</v>
      </c>
      <c r="E144" s="205" t="s">
        <v>1</v>
      </c>
      <c r="F144" s="206" t="s">
        <v>165</v>
      </c>
      <c r="G144" s="204"/>
      <c r="H144" s="205" t="s">
        <v>1</v>
      </c>
      <c r="I144" s="207"/>
      <c r="J144" s="204"/>
      <c r="K144" s="204"/>
      <c r="L144" s="208"/>
      <c r="M144" s="209"/>
      <c r="N144" s="210"/>
      <c r="O144" s="210"/>
      <c r="P144" s="210"/>
      <c r="Q144" s="210"/>
      <c r="R144" s="210"/>
      <c r="S144" s="210"/>
      <c r="T144" s="211"/>
      <c r="AT144" s="212" t="s">
        <v>124</v>
      </c>
      <c r="AU144" s="212" t="s">
        <v>84</v>
      </c>
      <c r="AV144" s="13" t="s">
        <v>84</v>
      </c>
      <c r="AW144" s="13" t="s">
        <v>32</v>
      </c>
      <c r="AX144" s="13" t="s">
        <v>76</v>
      </c>
      <c r="AY144" s="212" t="s">
        <v>116</v>
      </c>
    </row>
    <row r="145" spans="1:65" s="13" customFormat="1" ht="11.25">
      <c r="B145" s="203"/>
      <c r="C145" s="204"/>
      <c r="D145" s="193" t="s">
        <v>124</v>
      </c>
      <c r="E145" s="205" t="s">
        <v>1</v>
      </c>
      <c r="F145" s="206" t="s">
        <v>166</v>
      </c>
      <c r="G145" s="204"/>
      <c r="H145" s="205" t="s">
        <v>1</v>
      </c>
      <c r="I145" s="207"/>
      <c r="J145" s="204"/>
      <c r="K145" s="204"/>
      <c r="L145" s="208"/>
      <c r="M145" s="209"/>
      <c r="N145" s="210"/>
      <c r="O145" s="210"/>
      <c r="P145" s="210"/>
      <c r="Q145" s="210"/>
      <c r="R145" s="210"/>
      <c r="S145" s="210"/>
      <c r="T145" s="211"/>
      <c r="AT145" s="212" t="s">
        <v>124</v>
      </c>
      <c r="AU145" s="212" t="s">
        <v>84</v>
      </c>
      <c r="AV145" s="13" t="s">
        <v>84</v>
      </c>
      <c r="AW145" s="13" t="s">
        <v>32</v>
      </c>
      <c r="AX145" s="13" t="s">
        <v>76</v>
      </c>
      <c r="AY145" s="212" t="s">
        <v>116</v>
      </c>
    </row>
    <row r="146" spans="1:65" s="12" customFormat="1" ht="11.25">
      <c r="B146" s="191"/>
      <c r="C146" s="192"/>
      <c r="D146" s="193" t="s">
        <v>124</v>
      </c>
      <c r="E146" s="194" t="s">
        <v>1</v>
      </c>
      <c r="F146" s="195" t="s">
        <v>160</v>
      </c>
      <c r="G146" s="192"/>
      <c r="H146" s="196">
        <v>1</v>
      </c>
      <c r="I146" s="197"/>
      <c r="J146" s="192"/>
      <c r="K146" s="192"/>
      <c r="L146" s="198"/>
      <c r="M146" s="199"/>
      <c r="N146" s="200"/>
      <c r="O146" s="200"/>
      <c r="P146" s="200"/>
      <c r="Q146" s="200"/>
      <c r="R146" s="200"/>
      <c r="S146" s="200"/>
      <c r="T146" s="201"/>
      <c r="AT146" s="202" t="s">
        <v>124</v>
      </c>
      <c r="AU146" s="202" t="s">
        <v>84</v>
      </c>
      <c r="AV146" s="12" t="s">
        <v>86</v>
      </c>
      <c r="AW146" s="12" t="s">
        <v>32</v>
      </c>
      <c r="AX146" s="12" t="s">
        <v>84</v>
      </c>
      <c r="AY146" s="202" t="s">
        <v>116</v>
      </c>
    </row>
    <row r="147" spans="1:65" s="2" customFormat="1" ht="16.5" customHeight="1">
      <c r="A147" s="34"/>
      <c r="B147" s="35"/>
      <c r="C147" s="178" t="s">
        <v>167</v>
      </c>
      <c r="D147" s="178" t="s">
        <v>117</v>
      </c>
      <c r="E147" s="179" t="s">
        <v>168</v>
      </c>
      <c r="F147" s="180" t="s">
        <v>169</v>
      </c>
      <c r="G147" s="181" t="s">
        <v>120</v>
      </c>
      <c r="H147" s="182">
        <v>1</v>
      </c>
      <c r="I147" s="183"/>
      <c r="J147" s="184">
        <f>ROUND(I147*H147,2)</f>
        <v>0</v>
      </c>
      <c r="K147" s="180" t="s">
        <v>121</v>
      </c>
      <c r="L147" s="39"/>
      <c r="M147" s="185" t="s">
        <v>1</v>
      </c>
      <c r="N147" s="186" t="s">
        <v>41</v>
      </c>
      <c r="O147" s="71"/>
      <c r="P147" s="187">
        <f>O147*H147</f>
        <v>0</v>
      </c>
      <c r="Q147" s="187">
        <v>0</v>
      </c>
      <c r="R147" s="187">
        <f>Q147*H147</f>
        <v>0</v>
      </c>
      <c r="S147" s="187">
        <v>0</v>
      </c>
      <c r="T147" s="188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89" t="s">
        <v>122</v>
      </c>
      <c r="AT147" s="189" t="s">
        <v>117</v>
      </c>
      <c r="AU147" s="189" t="s">
        <v>84</v>
      </c>
      <c r="AY147" s="17" t="s">
        <v>116</v>
      </c>
      <c r="BE147" s="190">
        <f>IF(N147="základní",J147,0)</f>
        <v>0</v>
      </c>
      <c r="BF147" s="190">
        <f>IF(N147="snížená",J147,0)</f>
        <v>0</v>
      </c>
      <c r="BG147" s="190">
        <f>IF(N147="zákl. přenesená",J147,0)</f>
        <v>0</v>
      </c>
      <c r="BH147" s="190">
        <f>IF(N147="sníž. přenesená",J147,0)</f>
        <v>0</v>
      </c>
      <c r="BI147" s="190">
        <f>IF(N147="nulová",J147,0)</f>
        <v>0</v>
      </c>
      <c r="BJ147" s="17" t="s">
        <v>84</v>
      </c>
      <c r="BK147" s="190">
        <f>ROUND(I147*H147,2)</f>
        <v>0</v>
      </c>
      <c r="BL147" s="17" t="s">
        <v>122</v>
      </c>
      <c r="BM147" s="189" t="s">
        <v>170</v>
      </c>
    </row>
    <row r="148" spans="1:65" s="13" customFormat="1" ht="11.25">
      <c r="B148" s="203"/>
      <c r="C148" s="204"/>
      <c r="D148" s="193" t="s">
        <v>124</v>
      </c>
      <c r="E148" s="205" t="s">
        <v>1</v>
      </c>
      <c r="F148" s="206" t="s">
        <v>171</v>
      </c>
      <c r="G148" s="204"/>
      <c r="H148" s="205" t="s">
        <v>1</v>
      </c>
      <c r="I148" s="207"/>
      <c r="J148" s="204"/>
      <c r="K148" s="204"/>
      <c r="L148" s="208"/>
      <c r="M148" s="209"/>
      <c r="N148" s="210"/>
      <c r="O148" s="210"/>
      <c r="P148" s="210"/>
      <c r="Q148" s="210"/>
      <c r="R148" s="210"/>
      <c r="S148" s="210"/>
      <c r="T148" s="211"/>
      <c r="AT148" s="212" t="s">
        <v>124</v>
      </c>
      <c r="AU148" s="212" t="s">
        <v>84</v>
      </c>
      <c r="AV148" s="13" t="s">
        <v>84</v>
      </c>
      <c r="AW148" s="13" t="s">
        <v>32</v>
      </c>
      <c r="AX148" s="13" t="s">
        <v>76</v>
      </c>
      <c r="AY148" s="212" t="s">
        <v>116</v>
      </c>
    </row>
    <row r="149" spans="1:65" s="12" customFormat="1" ht="11.25">
      <c r="B149" s="191"/>
      <c r="C149" s="192"/>
      <c r="D149" s="193" t="s">
        <v>124</v>
      </c>
      <c r="E149" s="194" t="s">
        <v>1</v>
      </c>
      <c r="F149" s="195" t="s">
        <v>160</v>
      </c>
      <c r="G149" s="192"/>
      <c r="H149" s="196">
        <v>1</v>
      </c>
      <c r="I149" s="197"/>
      <c r="J149" s="192"/>
      <c r="K149" s="192"/>
      <c r="L149" s="198"/>
      <c r="M149" s="199"/>
      <c r="N149" s="200"/>
      <c r="O149" s="200"/>
      <c r="P149" s="200"/>
      <c r="Q149" s="200"/>
      <c r="R149" s="200"/>
      <c r="S149" s="200"/>
      <c r="T149" s="201"/>
      <c r="AT149" s="202" t="s">
        <v>124</v>
      </c>
      <c r="AU149" s="202" t="s">
        <v>84</v>
      </c>
      <c r="AV149" s="12" t="s">
        <v>86</v>
      </c>
      <c r="AW149" s="12" t="s">
        <v>32</v>
      </c>
      <c r="AX149" s="12" t="s">
        <v>84</v>
      </c>
      <c r="AY149" s="202" t="s">
        <v>116</v>
      </c>
    </row>
    <row r="150" spans="1:65" s="2" customFormat="1" ht="16.5" customHeight="1">
      <c r="A150" s="34"/>
      <c r="B150" s="35"/>
      <c r="C150" s="178" t="s">
        <v>172</v>
      </c>
      <c r="D150" s="178" t="s">
        <v>117</v>
      </c>
      <c r="E150" s="179" t="s">
        <v>173</v>
      </c>
      <c r="F150" s="180" t="s">
        <v>174</v>
      </c>
      <c r="G150" s="181" t="s">
        <v>120</v>
      </c>
      <c r="H150" s="182">
        <v>1</v>
      </c>
      <c r="I150" s="183"/>
      <c r="J150" s="184">
        <f>ROUND(I150*H150,2)</f>
        <v>0</v>
      </c>
      <c r="K150" s="180" t="s">
        <v>121</v>
      </c>
      <c r="L150" s="39"/>
      <c r="M150" s="185" t="s">
        <v>1</v>
      </c>
      <c r="N150" s="186" t="s">
        <v>41</v>
      </c>
      <c r="O150" s="71"/>
      <c r="P150" s="187">
        <f>O150*H150</f>
        <v>0</v>
      </c>
      <c r="Q150" s="187">
        <v>0</v>
      </c>
      <c r="R150" s="187">
        <f>Q150*H150</f>
        <v>0</v>
      </c>
      <c r="S150" s="187">
        <v>0</v>
      </c>
      <c r="T150" s="188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89" t="s">
        <v>122</v>
      </c>
      <c r="AT150" s="189" t="s">
        <v>117</v>
      </c>
      <c r="AU150" s="189" t="s">
        <v>84</v>
      </c>
      <c r="AY150" s="17" t="s">
        <v>116</v>
      </c>
      <c r="BE150" s="190">
        <f>IF(N150="základní",J150,0)</f>
        <v>0</v>
      </c>
      <c r="BF150" s="190">
        <f>IF(N150="snížená",J150,0)</f>
        <v>0</v>
      </c>
      <c r="BG150" s="190">
        <f>IF(N150="zákl. přenesená",J150,0)</f>
        <v>0</v>
      </c>
      <c r="BH150" s="190">
        <f>IF(N150="sníž. přenesená",J150,0)</f>
        <v>0</v>
      </c>
      <c r="BI150" s="190">
        <f>IF(N150="nulová",J150,0)</f>
        <v>0</v>
      </c>
      <c r="BJ150" s="17" t="s">
        <v>84</v>
      </c>
      <c r="BK150" s="190">
        <f>ROUND(I150*H150,2)</f>
        <v>0</v>
      </c>
      <c r="BL150" s="17" t="s">
        <v>122</v>
      </c>
      <c r="BM150" s="189" t="s">
        <v>175</v>
      </c>
    </row>
    <row r="151" spans="1:65" s="13" customFormat="1" ht="11.25">
      <c r="B151" s="203"/>
      <c r="C151" s="204"/>
      <c r="D151" s="193" t="s">
        <v>124</v>
      </c>
      <c r="E151" s="205" t="s">
        <v>1</v>
      </c>
      <c r="F151" s="206" t="s">
        <v>176</v>
      </c>
      <c r="G151" s="204"/>
      <c r="H151" s="205" t="s">
        <v>1</v>
      </c>
      <c r="I151" s="207"/>
      <c r="J151" s="204"/>
      <c r="K151" s="204"/>
      <c r="L151" s="208"/>
      <c r="M151" s="209"/>
      <c r="N151" s="210"/>
      <c r="O151" s="210"/>
      <c r="P151" s="210"/>
      <c r="Q151" s="210"/>
      <c r="R151" s="210"/>
      <c r="S151" s="210"/>
      <c r="T151" s="211"/>
      <c r="AT151" s="212" t="s">
        <v>124</v>
      </c>
      <c r="AU151" s="212" t="s">
        <v>84</v>
      </c>
      <c r="AV151" s="13" t="s">
        <v>84</v>
      </c>
      <c r="AW151" s="13" t="s">
        <v>32</v>
      </c>
      <c r="AX151" s="13" t="s">
        <v>76</v>
      </c>
      <c r="AY151" s="212" t="s">
        <v>116</v>
      </c>
    </row>
    <row r="152" spans="1:65" s="12" customFormat="1" ht="11.25">
      <c r="B152" s="191"/>
      <c r="C152" s="192"/>
      <c r="D152" s="193" t="s">
        <v>124</v>
      </c>
      <c r="E152" s="194" t="s">
        <v>1</v>
      </c>
      <c r="F152" s="195" t="s">
        <v>177</v>
      </c>
      <c r="G152" s="192"/>
      <c r="H152" s="196">
        <v>1</v>
      </c>
      <c r="I152" s="197"/>
      <c r="J152" s="192"/>
      <c r="K152" s="192"/>
      <c r="L152" s="198"/>
      <c r="M152" s="199"/>
      <c r="N152" s="200"/>
      <c r="O152" s="200"/>
      <c r="P152" s="200"/>
      <c r="Q152" s="200"/>
      <c r="R152" s="200"/>
      <c r="S152" s="200"/>
      <c r="T152" s="201"/>
      <c r="AT152" s="202" t="s">
        <v>124</v>
      </c>
      <c r="AU152" s="202" t="s">
        <v>84</v>
      </c>
      <c r="AV152" s="12" t="s">
        <v>86</v>
      </c>
      <c r="AW152" s="12" t="s">
        <v>32</v>
      </c>
      <c r="AX152" s="12" t="s">
        <v>84</v>
      </c>
      <c r="AY152" s="202" t="s">
        <v>116</v>
      </c>
    </row>
    <row r="153" spans="1:65" s="2" customFormat="1" ht="16.5" customHeight="1">
      <c r="A153" s="34"/>
      <c r="B153" s="35"/>
      <c r="C153" s="178" t="s">
        <v>178</v>
      </c>
      <c r="D153" s="178" t="s">
        <v>117</v>
      </c>
      <c r="E153" s="179" t="s">
        <v>179</v>
      </c>
      <c r="F153" s="180" t="s">
        <v>174</v>
      </c>
      <c r="G153" s="181" t="s">
        <v>120</v>
      </c>
      <c r="H153" s="182">
        <v>1</v>
      </c>
      <c r="I153" s="183"/>
      <c r="J153" s="184">
        <f>ROUND(I153*H153,2)</f>
        <v>0</v>
      </c>
      <c r="K153" s="180" t="s">
        <v>1</v>
      </c>
      <c r="L153" s="39"/>
      <c r="M153" s="185" t="s">
        <v>1</v>
      </c>
      <c r="N153" s="186" t="s">
        <v>41</v>
      </c>
      <c r="O153" s="71"/>
      <c r="P153" s="187">
        <f>O153*H153</f>
        <v>0</v>
      </c>
      <c r="Q153" s="187">
        <v>0</v>
      </c>
      <c r="R153" s="187">
        <f>Q153*H153</f>
        <v>0</v>
      </c>
      <c r="S153" s="187">
        <v>0</v>
      </c>
      <c r="T153" s="188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89" t="s">
        <v>180</v>
      </c>
      <c r="AT153" s="189" t="s">
        <v>117</v>
      </c>
      <c r="AU153" s="189" t="s">
        <v>84</v>
      </c>
      <c r="AY153" s="17" t="s">
        <v>116</v>
      </c>
      <c r="BE153" s="190">
        <f>IF(N153="základní",J153,0)</f>
        <v>0</v>
      </c>
      <c r="BF153" s="190">
        <f>IF(N153="snížená",J153,0)</f>
        <v>0</v>
      </c>
      <c r="BG153" s="190">
        <f>IF(N153="zákl. přenesená",J153,0)</f>
        <v>0</v>
      </c>
      <c r="BH153" s="190">
        <f>IF(N153="sníž. přenesená",J153,0)</f>
        <v>0</v>
      </c>
      <c r="BI153" s="190">
        <f>IF(N153="nulová",J153,0)</f>
        <v>0</v>
      </c>
      <c r="BJ153" s="17" t="s">
        <v>84</v>
      </c>
      <c r="BK153" s="190">
        <f>ROUND(I153*H153,2)</f>
        <v>0</v>
      </c>
      <c r="BL153" s="17" t="s">
        <v>180</v>
      </c>
      <c r="BM153" s="189" t="s">
        <v>181</v>
      </c>
    </row>
    <row r="154" spans="1:65" s="12" customFormat="1" ht="11.25">
      <c r="B154" s="191"/>
      <c r="C154" s="192"/>
      <c r="D154" s="193" t="s">
        <v>124</v>
      </c>
      <c r="E154" s="194" t="s">
        <v>1</v>
      </c>
      <c r="F154" s="195" t="s">
        <v>182</v>
      </c>
      <c r="G154" s="192"/>
      <c r="H154" s="196">
        <v>1</v>
      </c>
      <c r="I154" s="197"/>
      <c r="J154" s="192"/>
      <c r="K154" s="192"/>
      <c r="L154" s="198"/>
      <c r="M154" s="199"/>
      <c r="N154" s="200"/>
      <c r="O154" s="200"/>
      <c r="P154" s="200"/>
      <c r="Q154" s="200"/>
      <c r="R154" s="200"/>
      <c r="S154" s="200"/>
      <c r="T154" s="201"/>
      <c r="AT154" s="202" t="s">
        <v>124</v>
      </c>
      <c r="AU154" s="202" t="s">
        <v>84</v>
      </c>
      <c r="AV154" s="12" t="s">
        <v>86</v>
      </c>
      <c r="AW154" s="12" t="s">
        <v>32</v>
      </c>
      <c r="AX154" s="12" t="s">
        <v>84</v>
      </c>
      <c r="AY154" s="202" t="s">
        <v>116</v>
      </c>
    </row>
    <row r="155" spans="1:65" s="2" customFormat="1" ht="16.5" customHeight="1">
      <c r="A155" s="34"/>
      <c r="B155" s="35"/>
      <c r="C155" s="178" t="s">
        <v>183</v>
      </c>
      <c r="D155" s="178" t="s">
        <v>117</v>
      </c>
      <c r="E155" s="179" t="s">
        <v>184</v>
      </c>
      <c r="F155" s="180" t="s">
        <v>185</v>
      </c>
      <c r="G155" s="181" t="s">
        <v>120</v>
      </c>
      <c r="H155" s="182">
        <v>1</v>
      </c>
      <c r="I155" s="183"/>
      <c r="J155" s="184">
        <f>ROUND(I155*H155,2)</f>
        <v>0</v>
      </c>
      <c r="K155" s="180" t="s">
        <v>121</v>
      </c>
      <c r="L155" s="39"/>
      <c r="M155" s="185" t="s">
        <v>1</v>
      </c>
      <c r="N155" s="186" t="s">
        <v>41</v>
      </c>
      <c r="O155" s="71"/>
      <c r="P155" s="187">
        <f>O155*H155</f>
        <v>0</v>
      </c>
      <c r="Q155" s="187">
        <v>0</v>
      </c>
      <c r="R155" s="187">
        <f>Q155*H155</f>
        <v>0</v>
      </c>
      <c r="S155" s="187">
        <v>0</v>
      </c>
      <c r="T155" s="188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89" t="s">
        <v>122</v>
      </c>
      <c r="AT155" s="189" t="s">
        <v>117</v>
      </c>
      <c r="AU155" s="189" t="s">
        <v>84</v>
      </c>
      <c r="AY155" s="17" t="s">
        <v>116</v>
      </c>
      <c r="BE155" s="190">
        <f>IF(N155="základní",J155,0)</f>
        <v>0</v>
      </c>
      <c r="BF155" s="190">
        <f>IF(N155="snížená",J155,0)</f>
        <v>0</v>
      </c>
      <c r="BG155" s="190">
        <f>IF(N155="zákl. přenesená",J155,0)</f>
        <v>0</v>
      </c>
      <c r="BH155" s="190">
        <f>IF(N155="sníž. přenesená",J155,0)</f>
        <v>0</v>
      </c>
      <c r="BI155" s="190">
        <f>IF(N155="nulová",J155,0)</f>
        <v>0</v>
      </c>
      <c r="BJ155" s="17" t="s">
        <v>84</v>
      </c>
      <c r="BK155" s="190">
        <f>ROUND(I155*H155,2)</f>
        <v>0</v>
      </c>
      <c r="BL155" s="17" t="s">
        <v>122</v>
      </c>
      <c r="BM155" s="189" t="s">
        <v>186</v>
      </c>
    </row>
    <row r="156" spans="1:65" s="13" customFormat="1" ht="11.25">
      <c r="B156" s="203"/>
      <c r="C156" s="204"/>
      <c r="D156" s="193" t="s">
        <v>124</v>
      </c>
      <c r="E156" s="205" t="s">
        <v>1</v>
      </c>
      <c r="F156" s="206" t="s">
        <v>187</v>
      </c>
      <c r="G156" s="204"/>
      <c r="H156" s="205" t="s">
        <v>1</v>
      </c>
      <c r="I156" s="207"/>
      <c r="J156" s="204"/>
      <c r="K156" s="204"/>
      <c r="L156" s="208"/>
      <c r="M156" s="209"/>
      <c r="N156" s="210"/>
      <c r="O156" s="210"/>
      <c r="P156" s="210"/>
      <c r="Q156" s="210"/>
      <c r="R156" s="210"/>
      <c r="S156" s="210"/>
      <c r="T156" s="211"/>
      <c r="AT156" s="212" t="s">
        <v>124</v>
      </c>
      <c r="AU156" s="212" t="s">
        <v>84</v>
      </c>
      <c r="AV156" s="13" t="s">
        <v>84</v>
      </c>
      <c r="AW156" s="13" t="s">
        <v>32</v>
      </c>
      <c r="AX156" s="13" t="s">
        <v>76</v>
      </c>
      <c r="AY156" s="212" t="s">
        <v>116</v>
      </c>
    </row>
    <row r="157" spans="1:65" s="13" customFormat="1" ht="11.25">
      <c r="B157" s="203"/>
      <c r="C157" s="204"/>
      <c r="D157" s="193" t="s">
        <v>124</v>
      </c>
      <c r="E157" s="205" t="s">
        <v>1</v>
      </c>
      <c r="F157" s="206" t="s">
        <v>188</v>
      </c>
      <c r="G157" s="204"/>
      <c r="H157" s="205" t="s">
        <v>1</v>
      </c>
      <c r="I157" s="207"/>
      <c r="J157" s="204"/>
      <c r="K157" s="204"/>
      <c r="L157" s="208"/>
      <c r="M157" s="209"/>
      <c r="N157" s="210"/>
      <c r="O157" s="210"/>
      <c r="P157" s="210"/>
      <c r="Q157" s="210"/>
      <c r="R157" s="210"/>
      <c r="S157" s="210"/>
      <c r="T157" s="211"/>
      <c r="AT157" s="212" t="s">
        <v>124</v>
      </c>
      <c r="AU157" s="212" t="s">
        <v>84</v>
      </c>
      <c r="AV157" s="13" t="s">
        <v>84</v>
      </c>
      <c r="AW157" s="13" t="s">
        <v>32</v>
      </c>
      <c r="AX157" s="13" t="s">
        <v>76</v>
      </c>
      <c r="AY157" s="212" t="s">
        <v>116</v>
      </c>
    </row>
    <row r="158" spans="1:65" s="12" customFormat="1" ht="11.25">
      <c r="B158" s="191"/>
      <c r="C158" s="192"/>
      <c r="D158" s="193" t="s">
        <v>124</v>
      </c>
      <c r="E158" s="194" t="s">
        <v>1</v>
      </c>
      <c r="F158" s="195" t="s">
        <v>160</v>
      </c>
      <c r="G158" s="192"/>
      <c r="H158" s="196">
        <v>1</v>
      </c>
      <c r="I158" s="197"/>
      <c r="J158" s="192"/>
      <c r="K158" s="192"/>
      <c r="L158" s="198"/>
      <c r="M158" s="199"/>
      <c r="N158" s="200"/>
      <c r="O158" s="200"/>
      <c r="P158" s="200"/>
      <c r="Q158" s="200"/>
      <c r="R158" s="200"/>
      <c r="S158" s="200"/>
      <c r="T158" s="201"/>
      <c r="AT158" s="202" t="s">
        <v>124</v>
      </c>
      <c r="AU158" s="202" t="s">
        <v>84</v>
      </c>
      <c r="AV158" s="12" t="s">
        <v>86</v>
      </c>
      <c r="AW158" s="12" t="s">
        <v>32</v>
      </c>
      <c r="AX158" s="12" t="s">
        <v>84</v>
      </c>
      <c r="AY158" s="202" t="s">
        <v>116</v>
      </c>
    </row>
    <row r="159" spans="1:65" s="2" customFormat="1" ht="16.5" customHeight="1">
      <c r="A159" s="34"/>
      <c r="B159" s="35"/>
      <c r="C159" s="178" t="s">
        <v>189</v>
      </c>
      <c r="D159" s="178" t="s">
        <v>117</v>
      </c>
      <c r="E159" s="179" t="s">
        <v>190</v>
      </c>
      <c r="F159" s="180" t="s">
        <v>191</v>
      </c>
      <c r="G159" s="181" t="s">
        <v>120</v>
      </c>
      <c r="H159" s="182">
        <v>1</v>
      </c>
      <c r="I159" s="183"/>
      <c r="J159" s="184">
        <f>ROUND(I159*H159,2)</f>
        <v>0</v>
      </c>
      <c r="K159" s="180" t="s">
        <v>121</v>
      </c>
      <c r="L159" s="39"/>
      <c r="M159" s="185" t="s">
        <v>1</v>
      </c>
      <c r="N159" s="186" t="s">
        <v>41</v>
      </c>
      <c r="O159" s="71"/>
      <c r="P159" s="187">
        <f>O159*H159</f>
        <v>0</v>
      </c>
      <c r="Q159" s="187">
        <v>0</v>
      </c>
      <c r="R159" s="187">
        <f>Q159*H159</f>
        <v>0</v>
      </c>
      <c r="S159" s="187">
        <v>0</v>
      </c>
      <c r="T159" s="188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89" t="s">
        <v>122</v>
      </c>
      <c r="AT159" s="189" t="s">
        <v>117</v>
      </c>
      <c r="AU159" s="189" t="s">
        <v>84</v>
      </c>
      <c r="AY159" s="17" t="s">
        <v>116</v>
      </c>
      <c r="BE159" s="190">
        <f>IF(N159="základní",J159,0)</f>
        <v>0</v>
      </c>
      <c r="BF159" s="190">
        <f>IF(N159="snížená",J159,0)</f>
        <v>0</v>
      </c>
      <c r="BG159" s="190">
        <f>IF(N159="zákl. přenesená",J159,0)</f>
        <v>0</v>
      </c>
      <c r="BH159" s="190">
        <f>IF(N159="sníž. přenesená",J159,0)</f>
        <v>0</v>
      </c>
      <c r="BI159" s="190">
        <f>IF(N159="nulová",J159,0)</f>
        <v>0</v>
      </c>
      <c r="BJ159" s="17" t="s">
        <v>84</v>
      </c>
      <c r="BK159" s="190">
        <f>ROUND(I159*H159,2)</f>
        <v>0</v>
      </c>
      <c r="BL159" s="17" t="s">
        <v>122</v>
      </c>
      <c r="BM159" s="189" t="s">
        <v>192</v>
      </c>
    </row>
    <row r="160" spans="1:65" s="13" customFormat="1" ht="11.25">
      <c r="B160" s="203"/>
      <c r="C160" s="204"/>
      <c r="D160" s="193" t="s">
        <v>124</v>
      </c>
      <c r="E160" s="205" t="s">
        <v>1</v>
      </c>
      <c r="F160" s="206" t="s">
        <v>193</v>
      </c>
      <c r="G160" s="204"/>
      <c r="H160" s="205" t="s">
        <v>1</v>
      </c>
      <c r="I160" s="207"/>
      <c r="J160" s="204"/>
      <c r="K160" s="204"/>
      <c r="L160" s="208"/>
      <c r="M160" s="209"/>
      <c r="N160" s="210"/>
      <c r="O160" s="210"/>
      <c r="P160" s="210"/>
      <c r="Q160" s="210"/>
      <c r="R160" s="210"/>
      <c r="S160" s="210"/>
      <c r="T160" s="211"/>
      <c r="AT160" s="212" t="s">
        <v>124</v>
      </c>
      <c r="AU160" s="212" t="s">
        <v>84</v>
      </c>
      <c r="AV160" s="13" t="s">
        <v>84</v>
      </c>
      <c r="AW160" s="13" t="s">
        <v>32</v>
      </c>
      <c r="AX160" s="13" t="s">
        <v>76</v>
      </c>
      <c r="AY160" s="212" t="s">
        <v>116</v>
      </c>
    </row>
    <row r="161" spans="1:51" s="12" customFormat="1" ht="11.25">
      <c r="B161" s="191"/>
      <c r="C161" s="192"/>
      <c r="D161" s="193" t="s">
        <v>124</v>
      </c>
      <c r="E161" s="194" t="s">
        <v>1</v>
      </c>
      <c r="F161" s="195" t="s">
        <v>160</v>
      </c>
      <c r="G161" s="192"/>
      <c r="H161" s="196">
        <v>1</v>
      </c>
      <c r="I161" s="197"/>
      <c r="J161" s="192"/>
      <c r="K161" s="192"/>
      <c r="L161" s="198"/>
      <c r="M161" s="213"/>
      <c r="N161" s="214"/>
      <c r="O161" s="214"/>
      <c r="P161" s="214"/>
      <c r="Q161" s="214"/>
      <c r="R161" s="214"/>
      <c r="S161" s="214"/>
      <c r="T161" s="215"/>
      <c r="AT161" s="202" t="s">
        <v>124</v>
      </c>
      <c r="AU161" s="202" t="s">
        <v>84</v>
      </c>
      <c r="AV161" s="12" t="s">
        <v>86</v>
      </c>
      <c r="AW161" s="12" t="s">
        <v>32</v>
      </c>
      <c r="AX161" s="12" t="s">
        <v>84</v>
      </c>
      <c r="AY161" s="202" t="s">
        <v>116</v>
      </c>
    </row>
    <row r="162" spans="1:51" s="2" customFormat="1" ht="6.95" customHeight="1">
      <c r="A162" s="34"/>
      <c r="B162" s="54"/>
      <c r="C162" s="55"/>
      <c r="D162" s="55"/>
      <c r="E162" s="55"/>
      <c r="F162" s="55"/>
      <c r="G162" s="55"/>
      <c r="H162" s="55"/>
      <c r="I162" s="55"/>
      <c r="J162" s="55"/>
      <c r="K162" s="55"/>
      <c r="L162" s="39"/>
      <c r="M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</row>
  </sheetData>
  <sheetProtection password="CC35" sheet="1" objects="1" scenarios="1" formatColumns="0" formatRows="0" autoFilter="0"/>
  <autoFilter ref="C116:K161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4" fitToHeight="100" orientation="landscape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M194"/>
  <sheetViews>
    <sheetView showGridLines="0" tabSelected="1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AT2" s="17" t="s">
        <v>89</v>
      </c>
    </row>
    <row r="3" spans="1:46" s="1" customFormat="1" ht="6.95" customHeight="1"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20"/>
      <c r="AT3" s="17" t="s">
        <v>86</v>
      </c>
    </row>
    <row r="4" spans="1:46" s="1" customFormat="1" ht="24.95" customHeight="1">
      <c r="B4" s="20"/>
      <c r="D4" s="110" t="s">
        <v>91</v>
      </c>
      <c r="L4" s="20"/>
      <c r="M4" s="111" t="s">
        <v>10</v>
      </c>
      <c r="AT4" s="17" t="s">
        <v>4</v>
      </c>
    </row>
    <row r="5" spans="1:46" s="1" customFormat="1" ht="6.95" customHeight="1">
      <c r="B5" s="20"/>
      <c r="L5" s="20"/>
    </row>
    <row r="6" spans="1:46" s="1" customFormat="1" ht="12" customHeight="1">
      <c r="B6" s="20"/>
      <c r="D6" s="112" t="s">
        <v>16</v>
      </c>
      <c r="L6" s="20"/>
    </row>
    <row r="7" spans="1:46" s="1" customFormat="1" ht="16.5" customHeight="1">
      <c r="B7" s="20"/>
      <c r="E7" s="291" t="str">
        <f>'Rekapitulace stavby'!K6</f>
        <v>Místní komunikace u zemědělského areálu - Mníšek II.etapa</v>
      </c>
      <c r="F7" s="292"/>
      <c r="G7" s="292"/>
      <c r="H7" s="292"/>
      <c r="L7" s="20"/>
    </row>
    <row r="8" spans="1:46" s="2" customFormat="1" ht="12" customHeight="1">
      <c r="A8" s="34"/>
      <c r="B8" s="39"/>
      <c r="C8" s="34"/>
      <c r="D8" s="112" t="s">
        <v>92</v>
      </c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pans="1:46" s="2" customFormat="1" ht="16.5" customHeight="1">
      <c r="A9" s="34"/>
      <c r="B9" s="39"/>
      <c r="C9" s="34"/>
      <c r="D9" s="34"/>
      <c r="E9" s="293" t="s">
        <v>194</v>
      </c>
      <c r="F9" s="294"/>
      <c r="G9" s="294"/>
      <c r="H9" s="29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1.25">
      <c r="A10" s="34"/>
      <c r="B10" s="39"/>
      <c r="C10" s="34"/>
      <c r="D10" s="34"/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2" customHeight="1">
      <c r="A11" s="34"/>
      <c r="B11" s="39"/>
      <c r="C11" s="34"/>
      <c r="D11" s="112" t="s">
        <v>18</v>
      </c>
      <c r="E11" s="34"/>
      <c r="F11" s="113" t="s">
        <v>90</v>
      </c>
      <c r="G11" s="34"/>
      <c r="H11" s="34"/>
      <c r="I11" s="112" t="s">
        <v>19</v>
      </c>
      <c r="J11" s="11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12" t="s">
        <v>20</v>
      </c>
      <c r="E12" s="34"/>
      <c r="F12" s="113" t="s">
        <v>21</v>
      </c>
      <c r="G12" s="34"/>
      <c r="H12" s="34"/>
      <c r="I12" s="112" t="s">
        <v>22</v>
      </c>
      <c r="J12" s="114" t="str">
        <f>'Rekapitulace stavby'!AN8</f>
        <v>2. 1. 2025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0.9" customHeight="1">
      <c r="A13" s="34"/>
      <c r="B13" s="39"/>
      <c r="C13" s="34"/>
      <c r="D13" s="34"/>
      <c r="E13" s="34"/>
      <c r="F13" s="34"/>
      <c r="G13" s="34"/>
      <c r="H13" s="34"/>
      <c r="I13" s="34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12" t="s">
        <v>24</v>
      </c>
      <c r="E14" s="34"/>
      <c r="F14" s="34"/>
      <c r="G14" s="34"/>
      <c r="H14" s="34"/>
      <c r="I14" s="112" t="s">
        <v>25</v>
      </c>
      <c r="J14" s="11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8" customHeight="1">
      <c r="A15" s="34"/>
      <c r="B15" s="39"/>
      <c r="C15" s="34"/>
      <c r="D15" s="34"/>
      <c r="E15" s="113" t="s">
        <v>26</v>
      </c>
      <c r="F15" s="34"/>
      <c r="G15" s="34"/>
      <c r="H15" s="34"/>
      <c r="I15" s="112" t="s">
        <v>27</v>
      </c>
      <c r="J15" s="11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6.95" customHeight="1">
      <c r="A16" s="34"/>
      <c r="B16" s="39"/>
      <c r="C16" s="34"/>
      <c r="D16" s="34"/>
      <c r="E16" s="34"/>
      <c r="F16" s="34"/>
      <c r="G16" s="34"/>
      <c r="H16" s="34"/>
      <c r="I16" s="34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2" customHeight="1">
      <c r="A17" s="34"/>
      <c r="B17" s="39"/>
      <c r="C17" s="34"/>
      <c r="D17" s="112" t="s">
        <v>28</v>
      </c>
      <c r="E17" s="34"/>
      <c r="F17" s="34"/>
      <c r="G17" s="34"/>
      <c r="H17" s="34"/>
      <c r="I17" s="112" t="s">
        <v>25</v>
      </c>
      <c r="J17" s="30" t="str">
        <f>'Rekapitulace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8" customHeight="1">
      <c r="A18" s="34"/>
      <c r="B18" s="39"/>
      <c r="C18" s="34"/>
      <c r="D18" s="34"/>
      <c r="E18" s="295" t="str">
        <f>'Rekapitulace stavby'!E14</f>
        <v>Vyplň údaj</v>
      </c>
      <c r="F18" s="296"/>
      <c r="G18" s="296"/>
      <c r="H18" s="296"/>
      <c r="I18" s="112" t="s">
        <v>27</v>
      </c>
      <c r="J18" s="30" t="str">
        <f>'Rekapitulace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6.95" customHeight="1">
      <c r="A19" s="34"/>
      <c r="B19" s="39"/>
      <c r="C19" s="34"/>
      <c r="D19" s="34"/>
      <c r="E19" s="34"/>
      <c r="F19" s="34"/>
      <c r="G19" s="34"/>
      <c r="H19" s="34"/>
      <c r="I19" s="34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2" customHeight="1">
      <c r="A20" s="34"/>
      <c r="B20" s="39"/>
      <c r="C20" s="34"/>
      <c r="D20" s="112" t="s">
        <v>30</v>
      </c>
      <c r="E20" s="34"/>
      <c r="F20" s="34"/>
      <c r="G20" s="34"/>
      <c r="H20" s="34"/>
      <c r="I20" s="112" t="s">
        <v>25</v>
      </c>
      <c r="J20" s="113" t="s">
        <v>1</v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8" customHeight="1">
      <c r="A21" s="34"/>
      <c r="B21" s="39"/>
      <c r="C21" s="34"/>
      <c r="D21" s="34"/>
      <c r="E21" s="113" t="s">
        <v>31</v>
      </c>
      <c r="F21" s="34"/>
      <c r="G21" s="34"/>
      <c r="H21" s="34"/>
      <c r="I21" s="112" t="s">
        <v>27</v>
      </c>
      <c r="J21" s="113" t="s">
        <v>1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6.95" customHeight="1">
      <c r="A22" s="34"/>
      <c r="B22" s="39"/>
      <c r="C22" s="34"/>
      <c r="D22" s="34"/>
      <c r="E22" s="34"/>
      <c r="F22" s="34"/>
      <c r="G22" s="34"/>
      <c r="H22" s="34"/>
      <c r="I22" s="34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2" customHeight="1">
      <c r="A23" s="34"/>
      <c r="B23" s="39"/>
      <c r="C23" s="34"/>
      <c r="D23" s="112" t="s">
        <v>33</v>
      </c>
      <c r="E23" s="34"/>
      <c r="F23" s="34"/>
      <c r="G23" s="34"/>
      <c r="H23" s="34"/>
      <c r="I23" s="112" t="s">
        <v>25</v>
      </c>
      <c r="J23" s="113" t="str">
        <f>IF('Rekapitulace stavby'!AN19="","",'Rekapitulace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8" customHeight="1">
      <c r="A24" s="34"/>
      <c r="B24" s="39"/>
      <c r="C24" s="34"/>
      <c r="D24" s="34"/>
      <c r="E24" s="113" t="str">
        <f>IF('Rekapitulace stavby'!E20="","",'Rekapitulace stavby'!E20)</f>
        <v xml:space="preserve"> </v>
      </c>
      <c r="F24" s="34"/>
      <c r="G24" s="34"/>
      <c r="H24" s="34"/>
      <c r="I24" s="112" t="s">
        <v>27</v>
      </c>
      <c r="J24" s="113" t="str">
        <f>IF('Rekapitulace stavby'!AN20="","",'Rekapitulace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6.95" customHeight="1">
      <c r="A25" s="34"/>
      <c r="B25" s="39"/>
      <c r="C25" s="34"/>
      <c r="D25" s="34"/>
      <c r="E25" s="34"/>
      <c r="F25" s="34"/>
      <c r="G25" s="34"/>
      <c r="H25" s="34"/>
      <c r="I25" s="34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2" customHeight="1">
      <c r="A26" s="34"/>
      <c r="B26" s="39"/>
      <c r="C26" s="34"/>
      <c r="D26" s="112" t="s">
        <v>35</v>
      </c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8" customFormat="1" ht="16.5" customHeight="1">
      <c r="A27" s="115"/>
      <c r="B27" s="116"/>
      <c r="C27" s="115"/>
      <c r="D27" s="115"/>
      <c r="E27" s="297" t="s">
        <v>1</v>
      </c>
      <c r="F27" s="297"/>
      <c r="G27" s="297"/>
      <c r="H27" s="297"/>
      <c r="I27" s="115"/>
      <c r="J27" s="115"/>
      <c r="K27" s="115"/>
      <c r="L27" s="117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</row>
    <row r="28" spans="1:31" s="2" customFormat="1" ht="6.95" customHeight="1">
      <c r="A28" s="34"/>
      <c r="B28" s="39"/>
      <c r="C28" s="34"/>
      <c r="D28" s="34"/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118"/>
      <c r="E29" s="118"/>
      <c r="F29" s="118"/>
      <c r="G29" s="118"/>
      <c r="H29" s="118"/>
      <c r="I29" s="118"/>
      <c r="J29" s="118"/>
      <c r="K29" s="118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25.35" customHeight="1">
      <c r="A30" s="34"/>
      <c r="B30" s="39"/>
      <c r="C30" s="34"/>
      <c r="D30" s="119" t="s">
        <v>36</v>
      </c>
      <c r="E30" s="34"/>
      <c r="F30" s="34"/>
      <c r="G30" s="34"/>
      <c r="H30" s="34"/>
      <c r="I30" s="34"/>
      <c r="J30" s="120">
        <f>ROUND(J122,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18"/>
      <c r="E31" s="118"/>
      <c r="F31" s="118"/>
      <c r="G31" s="118"/>
      <c r="H31" s="118"/>
      <c r="I31" s="118"/>
      <c r="J31" s="118"/>
      <c r="K31" s="118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14.45" customHeight="1">
      <c r="A32" s="34"/>
      <c r="B32" s="39"/>
      <c r="C32" s="34"/>
      <c r="D32" s="34"/>
      <c r="E32" s="34"/>
      <c r="F32" s="121" t="s">
        <v>38</v>
      </c>
      <c r="G32" s="34"/>
      <c r="H32" s="34"/>
      <c r="I32" s="121" t="s">
        <v>37</v>
      </c>
      <c r="J32" s="121" t="s">
        <v>39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14.45" customHeight="1">
      <c r="A33" s="34"/>
      <c r="B33" s="39"/>
      <c r="C33" s="34"/>
      <c r="D33" s="122" t="s">
        <v>40</v>
      </c>
      <c r="E33" s="112" t="s">
        <v>41</v>
      </c>
      <c r="F33" s="123">
        <f>ROUND((SUM(BE122:BE193)),  2)</f>
        <v>0</v>
      </c>
      <c r="G33" s="34"/>
      <c r="H33" s="34"/>
      <c r="I33" s="124">
        <v>0.21</v>
      </c>
      <c r="J33" s="123">
        <f>ROUND(((SUM(BE122:BE193))*I33),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112" t="s">
        <v>42</v>
      </c>
      <c r="F34" s="123">
        <f>ROUND((SUM(BF122:BF193)),  2)</f>
        <v>0</v>
      </c>
      <c r="G34" s="34"/>
      <c r="H34" s="34"/>
      <c r="I34" s="124">
        <v>0.15</v>
      </c>
      <c r="J34" s="123">
        <f>ROUND(((SUM(BF122:BF193))*I34),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hidden="1" customHeight="1">
      <c r="A35" s="34"/>
      <c r="B35" s="39"/>
      <c r="C35" s="34"/>
      <c r="D35" s="34"/>
      <c r="E35" s="112" t="s">
        <v>43</v>
      </c>
      <c r="F35" s="123">
        <f>ROUND((SUM(BG122:BG193)),  2)</f>
        <v>0</v>
      </c>
      <c r="G35" s="34"/>
      <c r="H35" s="34"/>
      <c r="I35" s="124">
        <v>0.21</v>
      </c>
      <c r="J35" s="123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hidden="1" customHeight="1">
      <c r="A36" s="34"/>
      <c r="B36" s="39"/>
      <c r="C36" s="34"/>
      <c r="D36" s="34"/>
      <c r="E36" s="112" t="s">
        <v>44</v>
      </c>
      <c r="F36" s="123">
        <f>ROUND((SUM(BH122:BH193)),  2)</f>
        <v>0</v>
      </c>
      <c r="G36" s="34"/>
      <c r="H36" s="34"/>
      <c r="I36" s="124">
        <v>0.15</v>
      </c>
      <c r="J36" s="123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12" t="s">
        <v>45</v>
      </c>
      <c r="F37" s="123">
        <f>ROUND((SUM(BI122:BI193)),  2)</f>
        <v>0</v>
      </c>
      <c r="G37" s="34"/>
      <c r="H37" s="34"/>
      <c r="I37" s="124">
        <v>0</v>
      </c>
      <c r="J37" s="123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6.95" customHeight="1">
      <c r="A38" s="34"/>
      <c r="B38" s="39"/>
      <c r="C38" s="34"/>
      <c r="D38" s="34"/>
      <c r="E38" s="34"/>
      <c r="F38" s="34"/>
      <c r="G38" s="34"/>
      <c r="H38" s="34"/>
      <c r="I38" s="34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25.35" customHeight="1">
      <c r="A39" s="34"/>
      <c r="B39" s="39"/>
      <c r="C39" s="125"/>
      <c r="D39" s="126" t="s">
        <v>46</v>
      </c>
      <c r="E39" s="127"/>
      <c r="F39" s="127"/>
      <c r="G39" s="128" t="s">
        <v>47</v>
      </c>
      <c r="H39" s="129" t="s">
        <v>48</v>
      </c>
      <c r="I39" s="127"/>
      <c r="J39" s="130">
        <f>SUM(J30:J37)</f>
        <v>0</v>
      </c>
      <c r="K39" s="131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customHeight="1">
      <c r="A40" s="34"/>
      <c r="B40" s="39"/>
      <c r="C40" s="34"/>
      <c r="D40" s="34"/>
      <c r="E40" s="34"/>
      <c r="F40" s="34"/>
      <c r="G40" s="34"/>
      <c r="H40" s="34"/>
      <c r="I40" s="34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1" customFormat="1" ht="14.45" customHeight="1">
      <c r="B41" s="20"/>
      <c r="L41" s="20"/>
    </row>
    <row r="42" spans="1:31" s="1" customFormat="1" ht="14.45" customHeight="1">
      <c r="B42" s="20"/>
      <c r="L42" s="20"/>
    </row>
    <row r="43" spans="1:31" s="1" customFormat="1" ht="14.45" customHeight="1">
      <c r="B43" s="20"/>
      <c r="L43" s="20"/>
    </row>
    <row r="44" spans="1:31" s="1" customFormat="1" ht="14.45" customHeight="1">
      <c r="B44" s="20"/>
      <c r="L44" s="20"/>
    </row>
    <row r="45" spans="1:31" s="1" customFormat="1" ht="14.45" customHeight="1">
      <c r="B45" s="20"/>
      <c r="L45" s="20"/>
    </row>
    <row r="46" spans="1:31" s="1" customFormat="1" ht="14.45" customHeight="1">
      <c r="B46" s="20"/>
      <c r="L46" s="20"/>
    </row>
    <row r="47" spans="1:31" s="1" customFormat="1" ht="14.45" customHeight="1">
      <c r="B47" s="20"/>
      <c r="L47" s="20"/>
    </row>
    <row r="48" spans="1:31" s="1" customFormat="1" ht="14.45" customHeight="1">
      <c r="B48" s="20"/>
      <c r="L48" s="20"/>
    </row>
    <row r="49" spans="1:31" s="1" customFormat="1" ht="14.45" customHeight="1">
      <c r="B49" s="20"/>
      <c r="L49" s="20"/>
    </row>
    <row r="50" spans="1:31" s="2" customFormat="1" ht="14.45" customHeight="1">
      <c r="B50" s="51"/>
      <c r="D50" s="132" t="s">
        <v>49</v>
      </c>
      <c r="E50" s="133"/>
      <c r="F50" s="133"/>
      <c r="G50" s="132" t="s">
        <v>50</v>
      </c>
      <c r="H50" s="133"/>
      <c r="I50" s="133"/>
      <c r="J50" s="133"/>
      <c r="K50" s="133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34" t="s">
        <v>51</v>
      </c>
      <c r="E61" s="135"/>
      <c r="F61" s="136" t="s">
        <v>52</v>
      </c>
      <c r="G61" s="134" t="s">
        <v>51</v>
      </c>
      <c r="H61" s="135"/>
      <c r="I61" s="135"/>
      <c r="J61" s="137" t="s">
        <v>52</v>
      </c>
      <c r="K61" s="135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32" t="s">
        <v>53</v>
      </c>
      <c r="E65" s="138"/>
      <c r="F65" s="138"/>
      <c r="G65" s="132" t="s">
        <v>54</v>
      </c>
      <c r="H65" s="138"/>
      <c r="I65" s="138"/>
      <c r="J65" s="138"/>
      <c r="K65" s="138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34" t="s">
        <v>51</v>
      </c>
      <c r="E76" s="135"/>
      <c r="F76" s="136" t="s">
        <v>52</v>
      </c>
      <c r="G76" s="134" t="s">
        <v>51</v>
      </c>
      <c r="H76" s="135"/>
      <c r="I76" s="135"/>
      <c r="J76" s="137" t="s">
        <v>52</v>
      </c>
      <c r="K76" s="135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39"/>
      <c r="C77" s="140"/>
      <c r="D77" s="140"/>
      <c r="E77" s="140"/>
      <c r="F77" s="140"/>
      <c r="G77" s="140"/>
      <c r="H77" s="140"/>
      <c r="I77" s="140"/>
      <c r="J77" s="140"/>
      <c r="K77" s="140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47" s="2" customFormat="1" ht="6.95" customHeight="1">
      <c r="A81" s="34"/>
      <c r="B81" s="141"/>
      <c r="C81" s="142"/>
      <c r="D81" s="142"/>
      <c r="E81" s="142"/>
      <c r="F81" s="142"/>
      <c r="G81" s="142"/>
      <c r="H81" s="142"/>
      <c r="I81" s="142"/>
      <c r="J81" s="142"/>
      <c r="K81" s="142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47" s="2" customFormat="1" ht="24.95" customHeight="1">
      <c r="A82" s="34"/>
      <c r="B82" s="35"/>
      <c r="C82" s="23" t="s">
        <v>94</v>
      </c>
      <c r="D82" s="36"/>
      <c r="E82" s="36"/>
      <c r="F82" s="36"/>
      <c r="G82" s="36"/>
      <c r="H82" s="36"/>
      <c r="I82" s="36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47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47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36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47" s="2" customFormat="1" ht="16.5" customHeight="1">
      <c r="A85" s="34"/>
      <c r="B85" s="35"/>
      <c r="C85" s="36"/>
      <c r="D85" s="36"/>
      <c r="E85" s="298" t="str">
        <f>E7</f>
        <v>Místní komunikace u zemědělského areálu - Mníšek II.etapa</v>
      </c>
      <c r="F85" s="299"/>
      <c r="G85" s="299"/>
      <c r="H85" s="299"/>
      <c r="I85" s="36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47" s="2" customFormat="1" ht="12" customHeight="1">
      <c r="A86" s="34"/>
      <c r="B86" s="35"/>
      <c r="C86" s="29" t="s">
        <v>92</v>
      </c>
      <c r="D86" s="36"/>
      <c r="E86" s="36"/>
      <c r="F86" s="36"/>
      <c r="G86" s="36"/>
      <c r="H86" s="36"/>
      <c r="I86" s="36"/>
      <c r="J86" s="36"/>
      <c r="K86" s="36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pans="1:47" s="2" customFormat="1" ht="16.5" customHeight="1">
      <c r="A87" s="34"/>
      <c r="B87" s="35"/>
      <c r="C87" s="36"/>
      <c r="D87" s="36"/>
      <c r="E87" s="269" t="str">
        <f>E9</f>
        <v>101b - Místní komunikace (osa 30)</v>
      </c>
      <c r="F87" s="300"/>
      <c r="G87" s="300"/>
      <c r="H87" s="300"/>
      <c r="I87" s="36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47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47" s="2" customFormat="1" ht="12" customHeight="1">
      <c r="A89" s="34"/>
      <c r="B89" s="35"/>
      <c r="C89" s="29" t="s">
        <v>20</v>
      </c>
      <c r="D89" s="36"/>
      <c r="E89" s="36"/>
      <c r="F89" s="27" t="str">
        <f>F12</f>
        <v>Stříbřec, místní část Mníšek</v>
      </c>
      <c r="G89" s="36"/>
      <c r="H89" s="36"/>
      <c r="I89" s="29" t="s">
        <v>22</v>
      </c>
      <c r="J89" s="66" t="str">
        <f>IF(J12="","",J12)</f>
        <v>2. 1. 2025</v>
      </c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47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36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47" s="2" customFormat="1" ht="15.2" customHeight="1">
      <c r="A91" s="34"/>
      <c r="B91" s="35"/>
      <c r="C91" s="29" t="s">
        <v>24</v>
      </c>
      <c r="D91" s="36"/>
      <c r="E91" s="36"/>
      <c r="F91" s="27" t="str">
        <f>E15</f>
        <v>Obec Stříbřec</v>
      </c>
      <c r="G91" s="36"/>
      <c r="H91" s="36"/>
      <c r="I91" s="29" t="s">
        <v>30</v>
      </c>
      <c r="J91" s="32" t="str">
        <f>E21</f>
        <v>WAY project s.r.o.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47" s="2" customFormat="1" ht="15.2" customHeight="1">
      <c r="A92" s="34"/>
      <c r="B92" s="35"/>
      <c r="C92" s="29" t="s">
        <v>28</v>
      </c>
      <c r="D92" s="36"/>
      <c r="E92" s="36"/>
      <c r="F92" s="27" t="str">
        <f>IF(E18="","",E18)</f>
        <v>Vyplň údaj</v>
      </c>
      <c r="G92" s="36"/>
      <c r="H92" s="36"/>
      <c r="I92" s="29" t="s">
        <v>33</v>
      </c>
      <c r="J92" s="32" t="str">
        <f>E24</f>
        <v xml:space="preserve"> </v>
      </c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47" s="2" customFormat="1" ht="10.35" customHeight="1">
      <c r="A93" s="34"/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47" s="2" customFormat="1" ht="29.25" customHeight="1">
      <c r="A94" s="34"/>
      <c r="B94" s="35"/>
      <c r="C94" s="143" t="s">
        <v>95</v>
      </c>
      <c r="D94" s="144"/>
      <c r="E94" s="144"/>
      <c r="F94" s="144"/>
      <c r="G94" s="144"/>
      <c r="H94" s="144"/>
      <c r="I94" s="144"/>
      <c r="J94" s="145" t="s">
        <v>96</v>
      </c>
      <c r="K94" s="14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47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36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47" s="2" customFormat="1" ht="22.9" customHeight="1">
      <c r="A96" s="34"/>
      <c r="B96" s="35"/>
      <c r="C96" s="146" t="s">
        <v>97</v>
      </c>
      <c r="D96" s="36"/>
      <c r="E96" s="36"/>
      <c r="F96" s="36"/>
      <c r="G96" s="36"/>
      <c r="H96" s="36"/>
      <c r="I96" s="36"/>
      <c r="J96" s="84">
        <f>J122</f>
        <v>0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7" t="s">
        <v>98</v>
      </c>
    </row>
    <row r="97" spans="1:31" s="9" customFormat="1" ht="24.95" customHeight="1">
      <c r="B97" s="147"/>
      <c r="C97" s="148"/>
      <c r="D97" s="149" t="s">
        <v>195</v>
      </c>
      <c r="E97" s="150"/>
      <c r="F97" s="150"/>
      <c r="G97" s="150"/>
      <c r="H97" s="150"/>
      <c r="I97" s="150"/>
      <c r="J97" s="151">
        <f>J123</f>
        <v>0</v>
      </c>
      <c r="K97" s="148"/>
      <c r="L97" s="152"/>
    </row>
    <row r="98" spans="1:31" s="14" customFormat="1" ht="19.899999999999999" customHeight="1">
      <c r="B98" s="216"/>
      <c r="C98" s="217"/>
      <c r="D98" s="218" t="s">
        <v>196</v>
      </c>
      <c r="E98" s="219"/>
      <c r="F98" s="219"/>
      <c r="G98" s="219"/>
      <c r="H98" s="219"/>
      <c r="I98" s="219"/>
      <c r="J98" s="220">
        <f>J124</f>
        <v>0</v>
      </c>
      <c r="K98" s="217"/>
      <c r="L98" s="221"/>
    </row>
    <row r="99" spans="1:31" s="14" customFormat="1" ht="19.899999999999999" customHeight="1">
      <c r="B99" s="216"/>
      <c r="C99" s="217"/>
      <c r="D99" s="218" t="s">
        <v>197</v>
      </c>
      <c r="E99" s="219"/>
      <c r="F99" s="219"/>
      <c r="G99" s="219"/>
      <c r="H99" s="219"/>
      <c r="I99" s="219"/>
      <c r="J99" s="220">
        <f>J156</f>
        <v>0</v>
      </c>
      <c r="K99" s="217"/>
      <c r="L99" s="221"/>
    </row>
    <row r="100" spans="1:31" s="14" customFormat="1" ht="19.899999999999999" customHeight="1">
      <c r="B100" s="216"/>
      <c r="C100" s="217"/>
      <c r="D100" s="218" t="s">
        <v>198</v>
      </c>
      <c r="E100" s="219"/>
      <c r="F100" s="219"/>
      <c r="G100" s="219"/>
      <c r="H100" s="219"/>
      <c r="I100" s="219"/>
      <c r="J100" s="220">
        <f>J174</f>
        <v>0</v>
      </c>
      <c r="K100" s="217"/>
      <c r="L100" s="221"/>
    </row>
    <row r="101" spans="1:31" s="14" customFormat="1" ht="19.899999999999999" customHeight="1">
      <c r="B101" s="216"/>
      <c r="C101" s="217"/>
      <c r="D101" s="218" t="s">
        <v>199</v>
      </c>
      <c r="E101" s="219"/>
      <c r="F101" s="219"/>
      <c r="G101" s="219"/>
      <c r="H101" s="219"/>
      <c r="I101" s="219"/>
      <c r="J101" s="220">
        <f>J181</f>
        <v>0</v>
      </c>
      <c r="K101" s="217"/>
      <c r="L101" s="221"/>
    </row>
    <row r="102" spans="1:31" s="14" customFormat="1" ht="19.899999999999999" customHeight="1">
      <c r="B102" s="216"/>
      <c r="C102" s="217"/>
      <c r="D102" s="218" t="s">
        <v>200</v>
      </c>
      <c r="E102" s="219"/>
      <c r="F102" s="219"/>
      <c r="G102" s="219"/>
      <c r="H102" s="219"/>
      <c r="I102" s="219"/>
      <c r="J102" s="220">
        <f>J192</f>
        <v>0</v>
      </c>
      <c r="K102" s="217"/>
      <c r="L102" s="221"/>
    </row>
    <row r="103" spans="1:31" s="2" customFormat="1" ht="21.75" customHeight="1">
      <c r="A103" s="34"/>
      <c r="B103" s="35"/>
      <c r="C103" s="36"/>
      <c r="D103" s="36"/>
      <c r="E103" s="36"/>
      <c r="F103" s="36"/>
      <c r="G103" s="36"/>
      <c r="H103" s="36"/>
      <c r="I103" s="36"/>
      <c r="J103" s="36"/>
      <c r="K103" s="36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pans="1:31" s="2" customFormat="1" ht="6.95" customHeight="1">
      <c r="A104" s="34"/>
      <c r="B104" s="54"/>
      <c r="C104" s="55"/>
      <c r="D104" s="55"/>
      <c r="E104" s="55"/>
      <c r="F104" s="55"/>
      <c r="G104" s="55"/>
      <c r="H104" s="55"/>
      <c r="I104" s="55"/>
      <c r="J104" s="55"/>
      <c r="K104" s="55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8" spans="1:31" s="2" customFormat="1" ht="6.95" customHeight="1">
      <c r="A108" s="34"/>
      <c r="B108" s="56"/>
      <c r="C108" s="57"/>
      <c r="D108" s="57"/>
      <c r="E108" s="57"/>
      <c r="F108" s="57"/>
      <c r="G108" s="57"/>
      <c r="H108" s="57"/>
      <c r="I108" s="57"/>
      <c r="J108" s="57"/>
      <c r="K108" s="57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31" s="2" customFormat="1" ht="24.95" customHeight="1">
      <c r="A109" s="34"/>
      <c r="B109" s="35"/>
      <c r="C109" s="23" t="s">
        <v>100</v>
      </c>
      <c r="D109" s="36"/>
      <c r="E109" s="36"/>
      <c r="F109" s="36"/>
      <c r="G109" s="36"/>
      <c r="H109" s="36"/>
      <c r="I109" s="36"/>
      <c r="J109" s="36"/>
      <c r="K109" s="36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pans="1:31" s="2" customFormat="1" ht="6.95" customHeight="1">
      <c r="A110" s="34"/>
      <c r="B110" s="35"/>
      <c r="C110" s="36"/>
      <c r="D110" s="36"/>
      <c r="E110" s="36"/>
      <c r="F110" s="36"/>
      <c r="G110" s="36"/>
      <c r="H110" s="36"/>
      <c r="I110" s="36"/>
      <c r="J110" s="36"/>
      <c r="K110" s="36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1:31" s="2" customFormat="1" ht="12" customHeight="1">
      <c r="A111" s="34"/>
      <c r="B111" s="35"/>
      <c r="C111" s="29" t="s">
        <v>16</v>
      </c>
      <c r="D111" s="36"/>
      <c r="E111" s="36"/>
      <c r="F111" s="36"/>
      <c r="G111" s="36"/>
      <c r="H111" s="36"/>
      <c r="I111" s="36"/>
      <c r="J111" s="36"/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31" s="2" customFormat="1" ht="16.5" customHeight="1">
      <c r="A112" s="34"/>
      <c r="B112" s="35"/>
      <c r="C112" s="36"/>
      <c r="D112" s="36"/>
      <c r="E112" s="298" t="str">
        <f>E7</f>
        <v>Místní komunikace u zemědělského areálu - Mníšek II.etapa</v>
      </c>
      <c r="F112" s="299"/>
      <c r="G112" s="299"/>
      <c r="H112" s="299"/>
      <c r="I112" s="36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5" s="2" customFormat="1" ht="12" customHeight="1">
      <c r="A113" s="34"/>
      <c r="B113" s="35"/>
      <c r="C113" s="29" t="s">
        <v>92</v>
      </c>
      <c r="D113" s="36"/>
      <c r="E113" s="36"/>
      <c r="F113" s="36"/>
      <c r="G113" s="36"/>
      <c r="H113" s="36"/>
      <c r="I113" s="36"/>
      <c r="J113" s="36"/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5" s="2" customFormat="1" ht="16.5" customHeight="1">
      <c r="A114" s="34"/>
      <c r="B114" s="35"/>
      <c r="C114" s="36"/>
      <c r="D114" s="36"/>
      <c r="E114" s="269" t="str">
        <f>E9</f>
        <v>101b - Místní komunikace (osa 30)</v>
      </c>
      <c r="F114" s="300"/>
      <c r="G114" s="300"/>
      <c r="H114" s="300"/>
      <c r="I114" s="36"/>
      <c r="J114" s="36"/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5" s="2" customFormat="1" ht="6.95" customHeight="1">
      <c r="A115" s="34"/>
      <c r="B115" s="35"/>
      <c r="C115" s="36"/>
      <c r="D115" s="36"/>
      <c r="E115" s="36"/>
      <c r="F115" s="36"/>
      <c r="G115" s="36"/>
      <c r="H115" s="36"/>
      <c r="I115" s="36"/>
      <c r="J115" s="36"/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65" s="2" customFormat="1" ht="12" customHeight="1">
      <c r="A116" s="34"/>
      <c r="B116" s="35"/>
      <c r="C116" s="29" t="s">
        <v>20</v>
      </c>
      <c r="D116" s="36"/>
      <c r="E116" s="36"/>
      <c r="F116" s="27" t="str">
        <f>F12</f>
        <v>Stříbřec, místní část Mníšek</v>
      </c>
      <c r="G116" s="36"/>
      <c r="H116" s="36"/>
      <c r="I116" s="29" t="s">
        <v>22</v>
      </c>
      <c r="J116" s="66" t="str">
        <f>IF(J12="","",J12)</f>
        <v>2. 1. 2025</v>
      </c>
      <c r="K116" s="36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65" s="2" customFormat="1" ht="6.95" customHeight="1">
      <c r="A117" s="34"/>
      <c r="B117" s="35"/>
      <c r="C117" s="36"/>
      <c r="D117" s="36"/>
      <c r="E117" s="36"/>
      <c r="F117" s="36"/>
      <c r="G117" s="36"/>
      <c r="H117" s="36"/>
      <c r="I117" s="36"/>
      <c r="J117" s="36"/>
      <c r="K117" s="36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65" s="2" customFormat="1" ht="15.2" customHeight="1">
      <c r="A118" s="34"/>
      <c r="B118" s="35"/>
      <c r="C118" s="29" t="s">
        <v>24</v>
      </c>
      <c r="D118" s="36"/>
      <c r="E118" s="36"/>
      <c r="F118" s="27" t="str">
        <f>E15</f>
        <v>Obec Stříbřec</v>
      </c>
      <c r="G118" s="36"/>
      <c r="H118" s="36"/>
      <c r="I118" s="29" t="s">
        <v>30</v>
      </c>
      <c r="J118" s="32" t="str">
        <f>E21</f>
        <v>WAY project s.r.o.</v>
      </c>
      <c r="K118" s="36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1:65" s="2" customFormat="1" ht="15.2" customHeight="1">
      <c r="A119" s="34"/>
      <c r="B119" s="35"/>
      <c r="C119" s="29" t="s">
        <v>28</v>
      </c>
      <c r="D119" s="36"/>
      <c r="E119" s="36"/>
      <c r="F119" s="27" t="str">
        <f>IF(E18="","",E18)</f>
        <v>Vyplň údaj</v>
      </c>
      <c r="G119" s="36"/>
      <c r="H119" s="36"/>
      <c r="I119" s="29" t="s">
        <v>33</v>
      </c>
      <c r="J119" s="32" t="str">
        <f>E24</f>
        <v xml:space="preserve"> </v>
      </c>
      <c r="K119" s="36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1:65" s="2" customFormat="1" ht="10.35" customHeight="1">
      <c r="A120" s="34"/>
      <c r="B120" s="35"/>
      <c r="C120" s="36"/>
      <c r="D120" s="36"/>
      <c r="E120" s="36"/>
      <c r="F120" s="36"/>
      <c r="G120" s="36"/>
      <c r="H120" s="36"/>
      <c r="I120" s="36"/>
      <c r="J120" s="36"/>
      <c r="K120" s="36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pans="1:65" s="10" customFormat="1" ht="29.25" customHeight="1">
      <c r="A121" s="153"/>
      <c r="B121" s="154"/>
      <c r="C121" s="155" t="s">
        <v>101</v>
      </c>
      <c r="D121" s="156" t="s">
        <v>61</v>
      </c>
      <c r="E121" s="156" t="s">
        <v>57</v>
      </c>
      <c r="F121" s="156" t="s">
        <v>58</v>
      </c>
      <c r="G121" s="156" t="s">
        <v>102</v>
      </c>
      <c r="H121" s="156" t="s">
        <v>103</v>
      </c>
      <c r="I121" s="156" t="s">
        <v>104</v>
      </c>
      <c r="J121" s="156" t="s">
        <v>96</v>
      </c>
      <c r="K121" s="157" t="s">
        <v>105</v>
      </c>
      <c r="L121" s="158"/>
      <c r="M121" s="75" t="s">
        <v>1</v>
      </c>
      <c r="N121" s="76" t="s">
        <v>40</v>
      </c>
      <c r="O121" s="76" t="s">
        <v>106</v>
      </c>
      <c r="P121" s="76" t="s">
        <v>107</v>
      </c>
      <c r="Q121" s="76" t="s">
        <v>108</v>
      </c>
      <c r="R121" s="76" t="s">
        <v>109</v>
      </c>
      <c r="S121" s="76" t="s">
        <v>110</v>
      </c>
      <c r="T121" s="77" t="s">
        <v>111</v>
      </c>
      <c r="U121" s="153"/>
      <c r="V121" s="153"/>
      <c r="W121" s="153"/>
      <c r="X121" s="153"/>
      <c r="Y121" s="153"/>
      <c r="Z121" s="153"/>
      <c r="AA121" s="153"/>
      <c r="AB121" s="153"/>
      <c r="AC121" s="153"/>
      <c r="AD121" s="153"/>
      <c r="AE121" s="153"/>
    </row>
    <row r="122" spans="1:65" s="2" customFormat="1" ht="22.9" customHeight="1">
      <c r="A122" s="34"/>
      <c r="B122" s="35"/>
      <c r="C122" s="82" t="s">
        <v>112</v>
      </c>
      <c r="D122" s="36"/>
      <c r="E122" s="36"/>
      <c r="F122" s="36"/>
      <c r="G122" s="36"/>
      <c r="H122" s="36"/>
      <c r="I122" s="36"/>
      <c r="J122" s="159">
        <f>BK122</f>
        <v>0</v>
      </c>
      <c r="K122" s="36"/>
      <c r="L122" s="39"/>
      <c r="M122" s="78"/>
      <c r="N122" s="160"/>
      <c r="O122" s="79"/>
      <c r="P122" s="161">
        <f>P123</f>
        <v>0</v>
      </c>
      <c r="Q122" s="79"/>
      <c r="R122" s="161">
        <f>R123</f>
        <v>51.704820599999998</v>
      </c>
      <c r="S122" s="79"/>
      <c r="T122" s="162">
        <f>T123</f>
        <v>12.025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T122" s="17" t="s">
        <v>75</v>
      </c>
      <c r="AU122" s="17" t="s">
        <v>98</v>
      </c>
      <c r="BK122" s="163">
        <f>BK123</f>
        <v>0</v>
      </c>
    </row>
    <row r="123" spans="1:65" s="11" customFormat="1" ht="25.9" customHeight="1">
      <c r="B123" s="164"/>
      <c r="C123" s="165"/>
      <c r="D123" s="166" t="s">
        <v>75</v>
      </c>
      <c r="E123" s="167" t="s">
        <v>201</v>
      </c>
      <c r="F123" s="167" t="s">
        <v>202</v>
      </c>
      <c r="G123" s="165"/>
      <c r="H123" s="165"/>
      <c r="I123" s="168"/>
      <c r="J123" s="169">
        <f>BK123</f>
        <v>0</v>
      </c>
      <c r="K123" s="165"/>
      <c r="L123" s="170"/>
      <c r="M123" s="171"/>
      <c r="N123" s="172"/>
      <c r="O123" s="172"/>
      <c r="P123" s="173">
        <f>P124+P156+P174+P181+P192</f>
        <v>0</v>
      </c>
      <c r="Q123" s="172"/>
      <c r="R123" s="173">
        <f>R124+R156+R174+R181+R192</f>
        <v>51.704820599999998</v>
      </c>
      <c r="S123" s="172"/>
      <c r="T123" s="174">
        <f>T124+T156+T174+T181+T192</f>
        <v>12.025</v>
      </c>
      <c r="AR123" s="175" t="s">
        <v>84</v>
      </c>
      <c r="AT123" s="176" t="s">
        <v>75</v>
      </c>
      <c r="AU123" s="176" t="s">
        <v>76</v>
      </c>
      <c r="AY123" s="175" t="s">
        <v>116</v>
      </c>
      <c r="BK123" s="177">
        <f>BK124+BK156+BK174+BK181+BK192</f>
        <v>0</v>
      </c>
    </row>
    <row r="124" spans="1:65" s="11" customFormat="1" ht="22.9" customHeight="1">
      <c r="B124" s="164"/>
      <c r="C124" s="165"/>
      <c r="D124" s="166" t="s">
        <v>75</v>
      </c>
      <c r="E124" s="222" t="s">
        <v>84</v>
      </c>
      <c r="F124" s="222" t="s">
        <v>203</v>
      </c>
      <c r="G124" s="165"/>
      <c r="H124" s="165"/>
      <c r="I124" s="168"/>
      <c r="J124" s="223">
        <f>BK124</f>
        <v>0</v>
      </c>
      <c r="K124" s="165"/>
      <c r="L124" s="170"/>
      <c r="M124" s="171"/>
      <c r="N124" s="172"/>
      <c r="O124" s="172"/>
      <c r="P124" s="173">
        <f>SUM(P125:P155)</f>
        <v>0</v>
      </c>
      <c r="Q124" s="172"/>
      <c r="R124" s="173">
        <f>SUM(R125:R155)</f>
        <v>8.099999999999999E-5</v>
      </c>
      <c r="S124" s="172"/>
      <c r="T124" s="174">
        <f>SUM(T125:T155)</f>
        <v>11.775</v>
      </c>
      <c r="AR124" s="175" t="s">
        <v>84</v>
      </c>
      <c r="AT124" s="176" t="s">
        <v>75</v>
      </c>
      <c r="AU124" s="176" t="s">
        <v>84</v>
      </c>
      <c r="AY124" s="175" t="s">
        <v>116</v>
      </c>
      <c r="BK124" s="177">
        <f>SUM(BK125:BK155)</f>
        <v>0</v>
      </c>
    </row>
    <row r="125" spans="1:65" s="2" customFormat="1" ht="37.9" customHeight="1">
      <c r="A125" s="34"/>
      <c r="B125" s="35"/>
      <c r="C125" s="178" t="s">
        <v>84</v>
      </c>
      <c r="D125" s="178" t="s">
        <v>117</v>
      </c>
      <c r="E125" s="179" t="s">
        <v>204</v>
      </c>
      <c r="F125" s="180" t="s">
        <v>205</v>
      </c>
      <c r="G125" s="181" t="s">
        <v>206</v>
      </c>
      <c r="H125" s="182">
        <v>53</v>
      </c>
      <c r="I125" s="183"/>
      <c r="J125" s="184">
        <f>ROUND(I125*H125,2)</f>
        <v>0</v>
      </c>
      <c r="K125" s="180" t="s">
        <v>121</v>
      </c>
      <c r="L125" s="39"/>
      <c r="M125" s="185" t="s">
        <v>1</v>
      </c>
      <c r="N125" s="186" t="s">
        <v>41</v>
      </c>
      <c r="O125" s="71"/>
      <c r="P125" s="187">
        <f>O125*H125</f>
        <v>0</v>
      </c>
      <c r="Q125" s="187">
        <v>0</v>
      </c>
      <c r="R125" s="187">
        <f>Q125*H125</f>
        <v>0</v>
      </c>
      <c r="S125" s="187">
        <v>0.22</v>
      </c>
      <c r="T125" s="188">
        <f>S125*H125</f>
        <v>11.66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89" t="s">
        <v>115</v>
      </c>
      <c r="AT125" s="189" t="s">
        <v>117</v>
      </c>
      <c r="AU125" s="189" t="s">
        <v>86</v>
      </c>
      <c r="AY125" s="17" t="s">
        <v>116</v>
      </c>
      <c r="BE125" s="190">
        <f>IF(N125="základní",J125,0)</f>
        <v>0</v>
      </c>
      <c r="BF125" s="190">
        <f>IF(N125="snížená",J125,0)</f>
        <v>0</v>
      </c>
      <c r="BG125" s="190">
        <f>IF(N125="zákl. přenesená",J125,0)</f>
        <v>0</v>
      </c>
      <c r="BH125" s="190">
        <f>IF(N125="sníž. přenesená",J125,0)</f>
        <v>0</v>
      </c>
      <c r="BI125" s="190">
        <f>IF(N125="nulová",J125,0)</f>
        <v>0</v>
      </c>
      <c r="BJ125" s="17" t="s">
        <v>84</v>
      </c>
      <c r="BK125" s="190">
        <f>ROUND(I125*H125,2)</f>
        <v>0</v>
      </c>
      <c r="BL125" s="17" t="s">
        <v>115</v>
      </c>
      <c r="BM125" s="189" t="s">
        <v>207</v>
      </c>
    </row>
    <row r="126" spans="1:65" s="13" customFormat="1" ht="11.25">
      <c r="B126" s="203"/>
      <c r="C126" s="204"/>
      <c r="D126" s="193" t="s">
        <v>124</v>
      </c>
      <c r="E126" s="205" t="s">
        <v>1</v>
      </c>
      <c r="F126" s="206" t="s">
        <v>208</v>
      </c>
      <c r="G126" s="204"/>
      <c r="H126" s="205" t="s">
        <v>1</v>
      </c>
      <c r="I126" s="207"/>
      <c r="J126" s="204"/>
      <c r="K126" s="204"/>
      <c r="L126" s="208"/>
      <c r="M126" s="209"/>
      <c r="N126" s="210"/>
      <c r="O126" s="210"/>
      <c r="P126" s="210"/>
      <c r="Q126" s="210"/>
      <c r="R126" s="210"/>
      <c r="S126" s="210"/>
      <c r="T126" s="211"/>
      <c r="AT126" s="212" t="s">
        <v>124</v>
      </c>
      <c r="AU126" s="212" t="s">
        <v>86</v>
      </c>
      <c r="AV126" s="13" t="s">
        <v>84</v>
      </c>
      <c r="AW126" s="13" t="s">
        <v>32</v>
      </c>
      <c r="AX126" s="13" t="s">
        <v>76</v>
      </c>
      <c r="AY126" s="212" t="s">
        <v>116</v>
      </c>
    </row>
    <row r="127" spans="1:65" s="12" customFormat="1" ht="11.25">
      <c r="B127" s="191"/>
      <c r="C127" s="192"/>
      <c r="D127" s="193" t="s">
        <v>124</v>
      </c>
      <c r="E127" s="194" t="s">
        <v>1</v>
      </c>
      <c r="F127" s="195" t="s">
        <v>209</v>
      </c>
      <c r="G127" s="192"/>
      <c r="H127" s="196">
        <v>53</v>
      </c>
      <c r="I127" s="197"/>
      <c r="J127" s="192"/>
      <c r="K127" s="192"/>
      <c r="L127" s="198"/>
      <c r="M127" s="199"/>
      <c r="N127" s="200"/>
      <c r="O127" s="200"/>
      <c r="P127" s="200"/>
      <c r="Q127" s="200"/>
      <c r="R127" s="200"/>
      <c r="S127" s="200"/>
      <c r="T127" s="201"/>
      <c r="AT127" s="202" t="s">
        <v>124</v>
      </c>
      <c r="AU127" s="202" t="s">
        <v>86</v>
      </c>
      <c r="AV127" s="12" t="s">
        <v>86</v>
      </c>
      <c r="AW127" s="12" t="s">
        <v>32</v>
      </c>
      <c r="AX127" s="12" t="s">
        <v>84</v>
      </c>
      <c r="AY127" s="202" t="s">
        <v>116</v>
      </c>
    </row>
    <row r="128" spans="1:65" s="13" customFormat="1" ht="11.25">
      <c r="B128" s="203"/>
      <c r="C128" s="204"/>
      <c r="D128" s="193" t="s">
        <v>124</v>
      </c>
      <c r="E128" s="205" t="s">
        <v>1</v>
      </c>
      <c r="F128" s="206" t="s">
        <v>210</v>
      </c>
      <c r="G128" s="204"/>
      <c r="H128" s="205" t="s">
        <v>1</v>
      </c>
      <c r="I128" s="207"/>
      <c r="J128" s="204"/>
      <c r="K128" s="204"/>
      <c r="L128" s="208"/>
      <c r="M128" s="209"/>
      <c r="N128" s="210"/>
      <c r="O128" s="210"/>
      <c r="P128" s="210"/>
      <c r="Q128" s="210"/>
      <c r="R128" s="210"/>
      <c r="S128" s="210"/>
      <c r="T128" s="211"/>
      <c r="AT128" s="212" t="s">
        <v>124</v>
      </c>
      <c r="AU128" s="212" t="s">
        <v>86</v>
      </c>
      <c r="AV128" s="13" t="s">
        <v>84</v>
      </c>
      <c r="AW128" s="13" t="s">
        <v>32</v>
      </c>
      <c r="AX128" s="13" t="s">
        <v>76</v>
      </c>
      <c r="AY128" s="212" t="s">
        <v>116</v>
      </c>
    </row>
    <row r="129" spans="1:65" s="2" customFormat="1" ht="24.2" customHeight="1">
      <c r="A129" s="34"/>
      <c r="B129" s="35"/>
      <c r="C129" s="178" t="s">
        <v>86</v>
      </c>
      <c r="D129" s="178" t="s">
        <v>117</v>
      </c>
      <c r="E129" s="179" t="s">
        <v>211</v>
      </c>
      <c r="F129" s="180" t="s">
        <v>212</v>
      </c>
      <c r="G129" s="181" t="s">
        <v>206</v>
      </c>
      <c r="H129" s="182">
        <v>1</v>
      </c>
      <c r="I129" s="183"/>
      <c r="J129" s="184">
        <f>ROUND(I129*H129,2)</f>
        <v>0</v>
      </c>
      <c r="K129" s="180" t="s">
        <v>121</v>
      </c>
      <c r="L129" s="39"/>
      <c r="M129" s="185" t="s">
        <v>1</v>
      </c>
      <c r="N129" s="186" t="s">
        <v>41</v>
      </c>
      <c r="O129" s="71"/>
      <c r="P129" s="187">
        <f>O129*H129</f>
        <v>0</v>
      </c>
      <c r="Q129" s="187">
        <v>1.0000000000000001E-5</v>
      </c>
      <c r="R129" s="187">
        <f>Q129*H129</f>
        <v>1.0000000000000001E-5</v>
      </c>
      <c r="S129" s="187">
        <v>0.115</v>
      </c>
      <c r="T129" s="188">
        <f>S129*H129</f>
        <v>0.115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89" t="s">
        <v>115</v>
      </c>
      <c r="AT129" s="189" t="s">
        <v>117</v>
      </c>
      <c r="AU129" s="189" t="s">
        <v>86</v>
      </c>
      <c r="AY129" s="17" t="s">
        <v>116</v>
      </c>
      <c r="BE129" s="190">
        <f>IF(N129="základní",J129,0)</f>
        <v>0</v>
      </c>
      <c r="BF129" s="190">
        <f>IF(N129="snížená",J129,0)</f>
        <v>0</v>
      </c>
      <c r="BG129" s="190">
        <f>IF(N129="zákl. přenesená",J129,0)</f>
        <v>0</v>
      </c>
      <c r="BH129" s="190">
        <f>IF(N129="sníž. přenesená",J129,0)</f>
        <v>0</v>
      </c>
      <c r="BI129" s="190">
        <f>IF(N129="nulová",J129,0)</f>
        <v>0</v>
      </c>
      <c r="BJ129" s="17" t="s">
        <v>84</v>
      </c>
      <c r="BK129" s="190">
        <f>ROUND(I129*H129,2)</f>
        <v>0</v>
      </c>
      <c r="BL129" s="17" t="s">
        <v>115</v>
      </c>
      <c r="BM129" s="189" t="s">
        <v>213</v>
      </c>
    </row>
    <row r="130" spans="1:65" s="12" customFormat="1" ht="11.25">
      <c r="B130" s="191"/>
      <c r="C130" s="192"/>
      <c r="D130" s="193" t="s">
        <v>124</v>
      </c>
      <c r="E130" s="194" t="s">
        <v>1</v>
      </c>
      <c r="F130" s="195" t="s">
        <v>214</v>
      </c>
      <c r="G130" s="192"/>
      <c r="H130" s="196">
        <v>1</v>
      </c>
      <c r="I130" s="197"/>
      <c r="J130" s="192"/>
      <c r="K130" s="192"/>
      <c r="L130" s="198"/>
      <c r="M130" s="199"/>
      <c r="N130" s="200"/>
      <c r="O130" s="200"/>
      <c r="P130" s="200"/>
      <c r="Q130" s="200"/>
      <c r="R130" s="200"/>
      <c r="S130" s="200"/>
      <c r="T130" s="201"/>
      <c r="AT130" s="202" t="s">
        <v>124</v>
      </c>
      <c r="AU130" s="202" t="s">
        <v>86</v>
      </c>
      <c r="AV130" s="12" t="s">
        <v>86</v>
      </c>
      <c r="AW130" s="12" t="s">
        <v>32</v>
      </c>
      <c r="AX130" s="12" t="s">
        <v>84</v>
      </c>
      <c r="AY130" s="202" t="s">
        <v>116</v>
      </c>
    </row>
    <row r="131" spans="1:65" s="13" customFormat="1" ht="11.25">
      <c r="B131" s="203"/>
      <c r="C131" s="204"/>
      <c r="D131" s="193" t="s">
        <v>124</v>
      </c>
      <c r="E131" s="205" t="s">
        <v>1</v>
      </c>
      <c r="F131" s="206" t="s">
        <v>215</v>
      </c>
      <c r="G131" s="204"/>
      <c r="H131" s="205" t="s">
        <v>1</v>
      </c>
      <c r="I131" s="207"/>
      <c r="J131" s="204"/>
      <c r="K131" s="204"/>
      <c r="L131" s="208"/>
      <c r="M131" s="209"/>
      <c r="N131" s="210"/>
      <c r="O131" s="210"/>
      <c r="P131" s="210"/>
      <c r="Q131" s="210"/>
      <c r="R131" s="210"/>
      <c r="S131" s="210"/>
      <c r="T131" s="211"/>
      <c r="AT131" s="212" t="s">
        <v>124</v>
      </c>
      <c r="AU131" s="212" t="s">
        <v>86</v>
      </c>
      <c r="AV131" s="13" t="s">
        <v>84</v>
      </c>
      <c r="AW131" s="13" t="s">
        <v>32</v>
      </c>
      <c r="AX131" s="13" t="s">
        <v>76</v>
      </c>
      <c r="AY131" s="212" t="s">
        <v>116</v>
      </c>
    </row>
    <row r="132" spans="1:65" s="2" customFormat="1" ht="16.5" customHeight="1">
      <c r="A132" s="34"/>
      <c r="B132" s="35"/>
      <c r="C132" s="178" t="s">
        <v>132</v>
      </c>
      <c r="D132" s="178" t="s">
        <v>117</v>
      </c>
      <c r="E132" s="179" t="s">
        <v>216</v>
      </c>
      <c r="F132" s="180" t="s">
        <v>217</v>
      </c>
      <c r="G132" s="181" t="s">
        <v>218</v>
      </c>
      <c r="H132" s="182">
        <v>6.04</v>
      </c>
      <c r="I132" s="183"/>
      <c r="J132" s="184">
        <f>ROUND(I132*H132,2)</f>
        <v>0</v>
      </c>
      <c r="K132" s="180" t="s">
        <v>121</v>
      </c>
      <c r="L132" s="39"/>
      <c r="M132" s="185" t="s">
        <v>1</v>
      </c>
      <c r="N132" s="186" t="s">
        <v>41</v>
      </c>
      <c r="O132" s="71"/>
      <c r="P132" s="187">
        <f>O132*H132</f>
        <v>0</v>
      </c>
      <c r="Q132" s="187">
        <v>0</v>
      </c>
      <c r="R132" s="187">
        <f>Q132*H132</f>
        <v>0</v>
      </c>
      <c r="S132" s="187">
        <v>0</v>
      </c>
      <c r="T132" s="188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89" t="s">
        <v>115</v>
      </c>
      <c r="AT132" s="189" t="s">
        <v>117</v>
      </c>
      <c r="AU132" s="189" t="s">
        <v>86</v>
      </c>
      <c r="AY132" s="17" t="s">
        <v>116</v>
      </c>
      <c r="BE132" s="190">
        <f>IF(N132="základní",J132,0)</f>
        <v>0</v>
      </c>
      <c r="BF132" s="190">
        <f>IF(N132="snížená",J132,0)</f>
        <v>0</v>
      </c>
      <c r="BG132" s="190">
        <f>IF(N132="zákl. přenesená",J132,0)</f>
        <v>0</v>
      </c>
      <c r="BH132" s="190">
        <f>IF(N132="sníž. přenesená",J132,0)</f>
        <v>0</v>
      </c>
      <c r="BI132" s="190">
        <f>IF(N132="nulová",J132,0)</f>
        <v>0</v>
      </c>
      <c r="BJ132" s="17" t="s">
        <v>84</v>
      </c>
      <c r="BK132" s="190">
        <f>ROUND(I132*H132,2)</f>
        <v>0</v>
      </c>
      <c r="BL132" s="17" t="s">
        <v>115</v>
      </c>
      <c r="BM132" s="189" t="s">
        <v>219</v>
      </c>
    </row>
    <row r="133" spans="1:65" s="12" customFormat="1" ht="11.25">
      <c r="B133" s="191"/>
      <c r="C133" s="192"/>
      <c r="D133" s="193" t="s">
        <v>124</v>
      </c>
      <c r="E133" s="194" t="s">
        <v>1</v>
      </c>
      <c r="F133" s="195" t="s">
        <v>220</v>
      </c>
      <c r="G133" s="192"/>
      <c r="H133" s="196">
        <v>6.04</v>
      </c>
      <c r="I133" s="197"/>
      <c r="J133" s="192"/>
      <c r="K133" s="192"/>
      <c r="L133" s="198"/>
      <c r="M133" s="199"/>
      <c r="N133" s="200"/>
      <c r="O133" s="200"/>
      <c r="P133" s="200"/>
      <c r="Q133" s="200"/>
      <c r="R133" s="200"/>
      <c r="S133" s="200"/>
      <c r="T133" s="201"/>
      <c r="AT133" s="202" t="s">
        <v>124</v>
      </c>
      <c r="AU133" s="202" t="s">
        <v>86</v>
      </c>
      <c r="AV133" s="12" t="s">
        <v>86</v>
      </c>
      <c r="AW133" s="12" t="s">
        <v>32</v>
      </c>
      <c r="AX133" s="12" t="s">
        <v>84</v>
      </c>
      <c r="AY133" s="202" t="s">
        <v>116</v>
      </c>
    </row>
    <row r="134" spans="1:65" s="2" customFormat="1" ht="24.2" customHeight="1">
      <c r="A134" s="34"/>
      <c r="B134" s="35"/>
      <c r="C134" s="178" t="s">
        <v>115</v>
      </c>
      <c r="D134" s="178" t="s">
        <v>117</v>
      </c>
      <c r="E134" s="179" t="s">
        <v>221</v>
      </c>
      <c r="F134" s="180" t="s">
        <v>222</v>
      </c>
      <c r="G134" s="181" t="s">
        <v>218</v>
      </c>
      <c r="H134" s="182">
        <v>0.60399999999999998</v>
      </c>
      <c r="I134" s="183"/>
      <c r="J134" s="184">
        <f>ROUND(I134*H134,2)</f>
        <v>0</v>
      </c>
      <c r="K134" s="180" t="s">
        <v>121</v>
      </c>
      <c r="L134" s="39"/>
      <c r="M134" s="185" t="s">
        <v>1</v>
      </c>
      <c r="N134" s="186" t="s">
        <v>41</v>
      </c>
      <c r="O134" s="71"/>
      <c r="P134" s="187">
        <f>O134*H134</f>
        <v>0</v>
      </c>
      <c r="Q134" s="187">
        <v>0</v>
      </c>
      <c r="R134" s="187">
        <f>Q134*H134</f>
        <v>0</v>
      </c>
      <c r="S134" s="187">
        <v>0</v>
      </c>
      <c r="T134" s="188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89" t="s">
        <v>115</v>
      </c>
      <c r="AT134" s="189" t="s">
        <v>117</v>
      </c>
      <c r="AU134" s="189" t="s">
        <v>86</v>
      </c>
      <c r="AY134" s="17" t="s">
        <v>116</v>
      </c>
      <c r="BE134" s="190">
        <f>IF(N134="základní",J134,0)</f>
        <v>0</v>
      </c>
      <c r="BF134" s="190">
        <f>IF(N134="snížená",J134,0)</f>
        <v>0</v>
      </c>
      <c r="BG134" s="190">
        <f>IF(N134="zákl. přenesená",J134,0)</f>
        <v>0</v>
      </c>
      <c r="BH134" s="190">
        <f>IF(N134="sníž. přenesená",J134,0)</f>
        <v>0</v>
      </c>
      <c r="BI134" s="190">
        <f>IF(N134="nulová",J134,0)</f>
        <v>0</v>
      </c>
      <c r="BJ134" s="17" t="s">
        <v>84</v>
      </c>
      <c r="BK134" s="190">
        <f>ROUND(I134*H134,2)</f>
        <v>0</v>
      </c>
      <c r="BL134" s="17" t="s">
        <v>115</v>
      </c>
      <c r="BM134" s="189" t="s">
        <v>223</v>
      </c>
    </row>
    <row r="135" spans="1:65" s="12" customFormat="1" ht="11.25">
      <c r="B135" s="191"/>
      <c r="C135" s="192"/>
      <c r="D135" s="193" t="s">
        <v>124</v>
      </c>
      <c r="E135" s="194" t="s">
        <v>1</v>
      </c>
      <c r="F135" s="195" t="s">
        <v>224</v>
      </c>
      <c r="G135" s="192"/>
      <c r="H135" s="196">
        <v>0.60399999999999998</v>
      </c>
      <c r="I135" s="197"/>
      <c r="J135" s="192"/>
      <c r="K135" s="192"/>
      <c r="L135" s="198"/>
      <c r="M135" s="199"/>
      <c r="N135" s="200"/>
      <c r="O135" s="200"/>
      <c r="P135" s="200"/>
      <c r="Q135" s="200"/>
      <c r="R135" s="200"/>
      <c r="S135" s="200"/>
      <c r="T135" s="201"/>
      <c r="AT135" s="202" t="s">
        <v>124</v>
      </c>
      <c r="AU135" s="202" t="s">
        <v>86</v>
      </c>
      <c r="AV135" s="12" t="s">
        <v>86</v>
      </c>
      <c r="AW135" s="12" t="s">
        <v>32</v>
      </c>
      <c r="AX135" s="12" t="s">
        <v>84</v>
      </c>
      <c r="AY135" s="202" t="s">
        <v>116</v>
      </c>
    </row>
    <row r="136" spans="1:65" s="2" customFormat="1" ht="37.9" customHeight="1">
      <c r="A136" s="34"/>
      <c r="B136" s="35"/>
      <c r="C136" s="178" t="s">
        <v>143</v>
      </c>
      <c r="D136" s="178" t="s">
        <v>117</v>
      </c>
      <c r="E136" s="179" t="s">
        <v>225</v>
      </c>
      <c r="F136" s="180" t="s">
        <v>226</v>
      </c>
      <c r="G136" s="181" t="s">
        <v>218</v>
      </c>
      <c r="H136" s="182">
        <v>6.04</v>
      </c>
      <c r="I136" s="183"/>
      <c r="J136" s="184">
        <f>ROUND(I136*H136,2)</f>
        <v>0</v>
      </c>
      <c r="K136" s="180" t="s">
        <v>121</v>
      </c>
      <c r="L136" s="39"/>
      <c r="M136" s="185" t="s">
        <v>1</v>
      </c>
      <c r="N136" s="186" t="s">
        <v>41</v>
      </c>
      <c r="O136" s="71"/>
      <c r="P136" s="187">
        <f>O136*H136</f>
        <v>0</v>
      </c>
      <c r="Q136" s="187">
        <v>0</v>
      </c>
      <c r="R136" s="187">
        <f>Q136*H136</f>
        <v>0</v>
      </c>
      <c r="S136" s="187">
        <v>0</v>
      </c>
      <c r="T136" s="188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89" t="s">
        <v>115</v>
      </c>
      <c r="AT136" s="189" t="s">
        <v>117</v>
      </c>
      <c r="AU136" s="189" t="s">
        <v>86</v>
      </c>
      <c r="AY136" s="17" t="s">
        <v>116</v>
      </c>
      <c r="BE136" s="190">
        <f>IF(N136="základní",J136,0)</f>
        <v>0</v>
      </c>
      <c r="BF136" s="190">
        <f>IF(N136="snížená",J136,0)</f>
        <v>0</v>
      </c>
      <c r="BG136" s="190">
        <f>IF(N136="zákl. přenesená",J136,0)</f>
        <v>0</v>
      </c>
      <c r="BH136" s="190">
        <f>IF(N136="sníž. přenesená",J136,0)</f>
        <v>0</v>
      </c>
      <c r="BI136" s="190">
        <f>IF(N136="nulová",J136,0)</f>
        <v>0</v>
      </c>
      <c r="BJ136" s="17" t="s">
        <v>84</v>
      </c>
      <c r="BK136" s="190">
        <f>ROUND(I136*H136,2)</f>
        <v>0</v>
      </c>
      <c r="BL136" s="17" t="s">
        <v>115</v>
      </c>
      <c r="BM136" s="189" t="s">
        <v>227</v>
      </c>
    </row>
    <row r="137" spans="1:65" s="13" customFormat="1" ht="11.25">
      <c r="B137" s="203"/>
      <c r="C137" s="204"/>
      <c r="D137" s="193" t="s">
        <v>124</v>
      </c>
      <c r="E137" s="205" t="s">
        <v>1</v>
      </c>
      <c r="F137" s="206" t="s">
        <v>228</v>
      </c>
      <c r="G137" s="204"/>
      <c r="H137" s="205" t="s">
        <v>1</v>
      </c>
      <c r="I137" s="207"/>
      <c r="J137" s="204"/>
      <c r="K137" s="204"/>
      <c r="L137" s="208"/>
      <c r="M137" s="209"/>
      <c r="N137" s="210"/>
      <c r="O137" s="210"/>
      <c r="P137" s="210"/>
      <c r="Q137" s="210"/>
      <c r="R137" s="210"/>
      <c r="S137" s="210"/>
      <c r="T137" s="211"/>
      <c r="AT137" s="212" t="s">
        <v>124</v>
      </c>
      <c r="AU137" s="212" t="s">
        <v>86</v>
      </c>
      <c r="AV137" s="13" t="s">
        <v>84</v>
      </c>
      <c r="AW137" s="13" t="s">
        <v>32</v>
      </c>
      <c r="AX137" s="13" t="s">
        <v>76</v>
      </c>
      <c r="AY137" s="212" t="s">
        <v>116</v>
      </c>
    </row>
    <row r="138" spans="1:65" s="12" customFormat="1" ht="11.25">
      <c r="B138" s="191"/>
      <c r="C138" s="192"/>
      <c r="D138" s="193" t="s">
        <v>124</v>
      </c>
      <c r="E138" s="194" t="s">
        <v>1</v>
      </c>
      <c r="F138" s="195" t="s">
        <v>229</v>
      </c>
      <c r="G138" s="192"/>
      <c r="H138" s="196">
        <v>6.04</v>
      </c>
      <c r="I138" s="197"/>
      <c r="J138" s="192"/>
      <c r="K138" s="192"/>
      <c r="L138" s="198"/>
      <c r="M138" s="199"/>
      <c r="N138" s="200"/>
      <c r="O138" s="200"/>
      <c r="P138" s="200"/>
      <c r="Q138" s="200"/>
      <c r="R138" s="200"/>
      <c r="S138" s="200"/>
      <c r="T138" s="201"/>
      <c r="AT138" s="202" t="s">
        <v>124</v>
      </c>
      <c r="AU138" s="202" t="s">
        <v>86</v>
      </c>
      <c r="AV138" s="12" t="s">
        <v>86</v>
      </c>
      <c r="AW138" s="12" t="s">
        <v>32</v>
      </c>
      <c r="AX138" s="12" t="s">
        <v>84</v>
      </c>
      <c r="AY138" s="202" t="s">
        <v>116</v>
      </c>
    </row>
    <row r="139" spans="1:65" s="2" customFormat="1" ht="37.9" customHeight="1">
      <c r="A139" s="34"/>
      <c r="B139" s="35"/>
      <c r="C139" s="178" t="s">
        <v>148</v>
      </c>
      <c r="D139" s="178" t="s">
        <v>117</v>
      </c>
      <c r="E139" s="179" t="s">
        <v>230</v>
      </c>
      <c r="F139" s="180" t="s">
        <v>231</v>
      </c>
      <c r="G139" s="181" t="s">
        <v>218</v>
      </c>
      <c r="H139" s="182">
        <v>72.48</v>
      </c>
      <c r="I139" s="183"/>
      <c r="J139" s="184">
        <f>ROUND(I139*H139,2)</f>
        <v>0</v>
      </c>
      <c r="K139" s="180" t="s">
        <v>121</v>
      </c>
      <c r="L139" s="39"/>
      <c r="M139" s="185" t="s">
        <v>1</v>
      </c>
      <c r="N139" s="186" t="s">
        <v>41</v>
      </c>
      <c r="O139" s="71"/>
      <c r="P139" s="187">
        <f>O139*H139</f>
        <v>0</v>
      </c>
      <c r="Q139" s="187">
        <v>0</v>
      </c>
      <c r="R139" s="187">
        <f>Q139*H139</f>
        <v>0</v>
      </c>
      <c r="S139" s="187">
        <v>0</v>
      </c>
      <c r="T139" s="188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89" t="s">
        <v>115</v>
      </c>
      <c r="AT139" s="189" t="s">
        <v>117</v>
      </c>
      <c r="AU139" s="189" t="s">
        <v>86</v>
      </c>
      <c r="AY139" s="17" t="s">
        <v>116</v>
      </c>
      <c r="BE139" s="190">
        <f>IF(N139="základní",J139,0)</f>
        <v>0</v>
      </c>
      <c r="BF139" s="190">
        <f>IF(N139="snížená",J139,0)</f>
        <v>0</v>
      </c>
      <c r="BG139" s="190">
        <f>IF(N139="zákl. přenesená",J139,0)</f>
        <v>0</v>
      </c>
      <c r="BH139" s="190">
        <f>IF(N139="sníž. přenesená",J139,0)</f>
        <v>0</v>
      </c>
      <c r="BI139" s="190">
        <f>IF(N139="nulová",J139,0)</f>
        <v>0</v>
      </c>
      <c r="BJ139" s="17" t="s">
        <v>84</v>
      </c>
      <c r="BK139" s="190">
        <f>ROUND(I139*H139,2)</f>
        <v>0</v>
      </c>
      <c r="BL139" s="17" t="s">
        <v>115</v>
      </c>
      <c r="BM139" s="189" t="s">
        <v>232</v>
      </c>
    </row>
    <row r="140" spans="1:65" s="13" customFormat="1" ht="11.25">
      <c r="B140" s="203"/>
      <c r="C140" s="204"/>
      <c r="D140" s="193" t="s">
        <v>124</v>
      </c>
      <c r="E140" s="205" t="s">
        <v>1</v>
      </c>
      <c r="F140" s="206" t="s">
        <v>233</v>
      </c>
      <c r="G140" s="204"/>
      <c r="H140" s="205" t="s">
        <v>1</v>
      </c>
      <c r="I140" s="207"/>
      <c r="J140" s="204"/>
      <c r="K140" s="204"/>
      <c r="L140" s="208"/>
      <c r="M140" s="209"/>
      <c r="N140" s="210"/>
      <c r="O140" s="210"/>
      <c r="P140" s="210"/>
      <c r="Q140" s="210"/>
      <c r="R140" s="210"/>
      <c r="S140" s="210"/>
      <c r="T140" s="211"/>
      <c r="AT140" s="212" t="s">
        <v>124</v>
      </c>
      <c r="AU140" s="212" t="s">
        <v>86</v>
      </c>
      <c r="AV140" s="13" t="s">
        <v>84</v>
      </c>
      <c r="AW140" s="13" t="s">
        <v>32</v>
      </c>
      <c r="AX140" s="13" t="s">
        <v>76</v>
      </c>
      <c r="AY140" s="212" t="s">
        <v>116</v>
      </c>
    </row>
    <row r="141" spans="1:65" s="12" customFormat="1" ht="11.25">
      <c r="B141" s="191"/>
      <c r="C141" s="192"/>
      <c r="D141" s="193" t="s">
        <v>124</v>
      </c>
      <c r="E141" s="194" t="s">
        <v>1</v>
      </c>
      <c r="F141" s="195" t="s">
        <v>234</v>
      </c>
      <c r="G141" s="192"/>
      <c r="H141" s="196">
        <v>72.48</v>
      </c>
      <c r="I141" s="197"/>
      <c r="J141" s="192"/>
      <c r="K141" s="192"/>
      <c r="L141" s="198"/>
      <c r="M141" s="199"/>
      <c r="N141" s="200"/>
      <c r="O141" s="200"/>
      <c r="P141" s="200"/>
      <c r="Q141" s="200"/>
      <c r="R141" s="200"/>
      <c r="S141" s="200"/>
      <c r="T141" s="201"/>
      <c r="AT141" s="202" t="s">
        <v>124</v>
      </c>
      <c r="AU141" s="202" t="s">
        <v>86</v>
      </c>
      <c r="AV141" s="12" t="s">
        <v>86</v>
      </c>
      <c r="AW141" s="12" t="s">
        <v>32</v>
      </c>
      <c r="AX141" s="12" t="s">
        <v>84</v>
      </c>
      <c r="AY141" s="202" t="s">
        <v>116</v>
      </c>
    </row>
    <row r="142" spans="1:65" s="2" customFormat="1" ht="24.2" customHeight="1">
      <c r="A142" s="34"/>
      <c r="B142" s="35"/>
      <c r="C142" s="178" t="s">
        <v>155</v>
      </c>
      <c r="D142" s="178" t="s">
        <v>117</v>
      </c>
      <c r="E142" s="179" t="s">
        <v>235</v>
      </c>
      <c r="F142" s="180" t="s">
        <v>236</v>
      </c>
      <c r="G142" s="181" t="s">
        <v>237</v>
      </c>
      <c r="H142" s="182">
        <v>10.872</v>
      </c>
      <c r="I142" s="183"/>
      <c r="J142" s="184">
        <f>ROUND(I142*H142,2)</f>
        <v>0</v>
      </c>
      <c r="K142" s="180" t="s">
        <v>121</v>
      </c>
      <c r="L142" s="39"/>
      <c r="M142" s="185" t="s">
        <v>1</v>
      </c>
      <c r="N142" s="186" t="s">
        <v>41</v>
      </c>
      <c r="O142" s="71"/>
      <c r="P142" s="187">
        <f>O142*H142</f>
        <v>0</v>
      </c>
      <c r="Q142" s="187">
        <v>0</v>
      </c>
      <c r="R142" s="187">
        <f>Q142*H142</f>
        <v>0</v>
      </c>
      <c r="S142" s="187">
        <v>0</v>
      </c>
      <c r="T142" s="188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89" t="s">
        <v>115</v>
      </c>
      <c r="AT142" s="189" t="s">
        <v>117</v>
      </c>
      <c r="AU142" s="189" t="s">
        <v>86</v>
      </c>
      <c r="AY142" s="17" t="s">
        <v>116</v>
      </c>
      <c r="BE142" s="190">
        <f>IF(N142="základní",J142,0)</f>
        <v>0</v>
      </c>
      <c r="BF142" s="190">
        <f>IF(N142="snížená",J142,0)</f>
        <v>0</v>
      </c>
      <c r="BG142" s="190">
        <f>IF(N142="zákl. přenesená",J142,0)</f>
        <v>0</v>
      </c>
      <c r="BH142" s="190">
        <f>IF(N142="sníž. přenesená",J142,0)</f>
        <v>0</v>
      </c>
      <c r="BI142" s="190">
        <f>IF(N142="nulová",J142,0)</f>
        <v>0</v>
      </c>
      <c r="BJ142" s="17" t="s">
        <v>84</v>
      </c>
      <c r="BK142" s="190">
        <f>ROUND(I142*H142,2)</f>
        <v>0</v>
      </c>
      <c r="BL142" s="17" t="s">
        <v>115</v>
      </c>
      <c r="BM142" s="189" t="s">
        <v>238</v>
      </c>
    </row>
    <row r="143" spans="1:65" s="12" customFormat="1" ht="11.25">
      <c r="B143" s="191"/>
      <c r="C143" s="192"/>
      <c r="D143" s="193" t="s">
        <v>124</v>
      </c>
      <c r="E143" s="194" t="s">
        <v>1</v>
      </c>
      <c r="F143" s="195" t="s">
        <v>239</v>
      </c>
      <c r="G143" s="192"/>
      <c r="H143" s="196">
        <v>10.872</v>
      </c>
      <c r="I143" s="197"/>
      <c r="J143" s="192"/>
      <c r="K143" s="192"/>
      <c r="L143" s="198"/>
      <c r="M143" s="199"/>
      <c r="N143" s="200"/>
      <c r="O143" s="200"/>
      <c r="P143" s="200"/>
      <c r="Q143" s="200"/>
      <c r="R143" s="200"/>
      <c r="S143" s="200"/>
      <c r="T143" s="201"/>
      <c r="AT143" s="202" t="s">
        <v>124</v>
      </c>
      <c r="AU143" s="202" t="s">
        <v>86</v>
      </c>
      <c r="AV143" s="12" t="s">
        <v>86</v>
      </c>
      <c r="AW143" s="12" t="s">
        <v>32</v>
      </c>
      <c r="AX143" s="12" t="s">
        <v>84</v>
      </c>
      <c r="AY143" s="202" t="s">
        <v>116</v>
      </c>
    </row>
    <row r="144" spans="1:65" s="2" customFormat="1" ht="24.2" customHeight="1">
      <c r="A144" s="34"/>
      <c r="B144" s="35"/>
      <c r="C144" s="178" t="s">
        <v>161</v>
      </c>
      <c r="D144" s="178" t="s">
        <v>117</v>
      </c>
      <c r="E144" s="179" t="s">
        <v>240</v>
      </c>
      <c r="F144" s="180" t="s">
        <v>241</v>
      </c>
      <c r="G144" s="181" t="s">
        <v>206</v>
      </c>
      <c r="H144" s="182">
        <v>2.36</v>
      </c>
      <c r="I144" s="183"/>
      <c r="J144" s="184">
        <f>ROUND(I144*H144,2)</f>
        <v>0</v>
      </c>
      <c r="K144" s="180" t="s">
        <v>121</v>
      </c>
      <c r="L144" s="39"/>
      <c r="M144" s="185" t="s">
        <v>1</v>
      </c>
      <c r="N144" s="186" t="s">
        <v>41</v>
      </c>
      <c r="O144" s="71"/>
      <c r="P144" s="187">
        <f>O144*H144</f>
        <v>0</v>
      </c>
      <c r="Q144" s="187">
        <v>0</v>
      </c>
      <c r="R144" s="187">
        <f>Q144*H144</f>
        <v>0</v>
      </c>
      <c r="S144" s="187">
        <v>0</v>
      </c>
      <c r="T144" s="188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89" t="s">
        <v>115</v>
      </c>
      <c r="AT144" s="189" t="s">
        <v>117</v>
      </c>
      <c r="AU144" s="189" t="s">
        <v>86</v>
      </c>
      <c r="AY144" s="17" t="s">
        <v>116</v>
      </c>
      <c r="BE144" s="190">
        <f>IF(N144="základní",J144,0)</f>
        <v>0</v>
      </c>
      <c r="BF144" s="190">
        <f>IF(N144="snížená",J144,0)</f>
        <v>0</v>
      </c>
      <c r="BG144" s="190">
        <f>IF(N144="zákl. přenesená",J144,0)</f>
        <v>0</v>
      </c>
      <c r="BH144" s="190">
        <f>IF(N144="sníž. přenesená",J144,0)</f>
        <v>0</v>
      </c>
      <c r="BI144" s="190">
        <f>IF(N144="nulová",J144,0)</f>
        <v>0</v>
      </c>
      <c r="BJ144" s="17" t="s">
        <v>84</v>
      </c>
      <c r="BK144" s="190">
        <f>ROUND(I144*H144,2)</f>
        <v>0</v>
      </c>
      <c r="BL144" s="17" t="s">
        <v>115</v>
      </c>
      <c r="BM144" s="189" t="s">
        <v>242</v>
      </c>
    </row>
    <row r="145" spans="1:65" s="12" customFormat="1" ht="11.25">
      <c r="B145" s="191"/>
      <c r="C145" s="192"/>
      <c r="D145" s="193" t="s">
        <v>124</v>
      </c>
      <c r="E145" s="194" t="s">
        <v>1</v>
      </c>
      <c r="F145" s="195" t="s">
        <v>243</v>
      </c>
      <c r="G145" s="192"/>
      <c r="H145" s="196">
        <v>2.36</v>
      </c>
      <c r="I145" s="197"/>
      <c r="J145" s="192"/>
      <c r="K145" s="192"/>
      <c r="L145" s="198"/>
      <c r="M145" s="199"/>
      <c r="N145" s="200"/>
      <c r="O145" s="200"/>
      <c r="P145" s="200"/>
      <c r="Q145" s="200"/>
      <c r="R145" s="200"/>
      <c r="S145" s="200"/>
      <c r="T145" s="201"/>
      <c r="AT145" s="202" t="s">
        <v>124</v>
      </c>
      <c r="AU145" s="202" t="s">
        <v>86</v>
      </c>
      <c r="AV145" s="12" t="s">
        <v>86</v>
      </c>
      <c r="AW145" s="12" t="s">
        <v>32</v>
      </c>
      <c r="AX145" s="12" t="s">
        <v>84</v>
      </c>
      <c r="AY145" s="202" t="s">
        <v>116</v>
      </c>
    </row>
    <row r="146" spans="1:65" s="2" customFormat="1" ht="24.2" customHeight="1">
      <c r="A146" s="34"/>
      <c r="B146" s="35"/>
      <c r="C146" s="178" t="s">
        <v>167</v>
      </c>
      <c r="D146" s="178" t="s">
        <v>117</v>
      </c>
      <c r="E146" s="179" t="s">
        <v>244</v>
      </c>
      <c r="F146" s="180" t="s">
        <v>245</v>
      </c>
      <c r="G146" s="181" t="s">
        <v>206</v>
      </c>
      <c r="H146" s="182">
        <v>2.36</v>
      </c>
      <c r="I146" s="183"/>
      <c r="J146" s="184">
        <f>ROUND(I146*H146,2)</f>
        <v>0</v>
      </c>
      <c r="K146" s="180" t="s">
        <v>121</v>
      </c>
      <c r="L146" s="39"/>
      <c r="M146" s="185" t="s">
        <v>1</v>
      </c>
      <c r="N146" s="186" t="s">
        <v>41</v>
      </c>
      <c r="O146" s="71"/>
      <c r="P146" s="187">
        <f>O146*H146</f>
        <v>0</v>
      </c>
      <c r="Q146" s="187">
        <v>0</v>
      </c>
      <c r="R146" s="187">
        <f>Q146*H146</f>
        <v>0</v>
      </c>
      <c r="S146" s="187">
        <v>0</v>
      </c>
      <c r="T146" s="188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89" t="s">
        <v>115</v>
      </c>
      <c r="AT146" s="189" t="s">
        <v>117</v>
      </c>
      <c r="AU146" s="189" t="s">
        <v>86</v>
      </c>
      <c r="AY146" s="17" t="s">
        <v>116</v>
      </c>
      <c r="BE146" s="190">
        <f>IF(N146="základní",J146,0)</f>
        <v>0</v>
      </c>
      <c r="BF146" s="190">
        <f>IF(N146="snížená",J146,0)</f>
        <v>0</v>
      </c>
      <c r="BG146" s="190">
        <f>IF(N146="zákl. přenesená",J146,0)</f>
        <v>0</v>
      </c>
      <c r="BH146" s="190">
        <f>IF(N146="sníž. přenesená",J146,0)</f>
        <v>0</v>
      </c>
      <c r="BI146" s="190">
        <f>IF(N146="nulová",J146,0)</f>
        <v>0</v>
      </c>
      <c r="BJ146" s="17" t="s">
        <v>84</v>
      </c>
      <c r="BK146" s="190">
        <f>ROUND(I146*H146,2)</f>
        <v>0</v>
      </c>
      <c r="BL146" s="17" t="s">
        <v>115</v>
      </c>
      <c r="BM146" s="189" t="s">
        <v>246</v>
      </c>
    </row>
    <row r="147" spans="1:65" s="12" customFormat="1" ht="11.25">
      <c r="B147" s="191"/>
      <c r="C147" s="192"/>
      <c r="D147" s="193" t="s">
        <v>124</v>
      </c>
      <c r="E147" s="194" t="s">
        <v>1</v>
      </c>
      <c r="F147" s="195" t="s">
        <v>247</v>
      </c>
      <c r="G147" s="192"/>
      <c r="H147" s="196">
        <v>2.36</v>
      </c>
      <c r="I147" s="197"/>
      <c r="J147" s="192"/>
      <c r="K147" s="192"/>
      <c r="L147" s="198"/>
      <c r="M147" s="199"/>
      <c r="N147" s="200"/>
      <c r="O147" s="200"/>
      <c r="P147" s="200"/>
      <c r="Q147" s="200"/>
      <c r="R147" s="200"/>
      <c r="S147" s="200"/>
      <c r="T147" s="201"/>
      <c r="AT147" s="202" t="s">
        <v>124</v>
      </c>
      <c r="AU147" s="202" t="s">
        <v>86</v>
      </c>
      <c r="AV147" s="12" t="s">
        <v>86</v>
      </c>
      <c r="AW147" s="12" t="s">
        <v>32</v>
      </c>
      <c r="AX147" s="12" t="s">
        <v>84</v>
      </c>
      <c r="AY147" s="202" t="s">
        <v>116</v>
      </c>
    </row>
    <row r="148" spans="1:65" s="2" customFormat="1" ht="16.5" customHeight="1">
      <c r="A148" s="34"/>
      <c r="B148" s="35"/>
      <c r="C148" s="224" t="s">
        <v>172</v>
      </c>
      <c r="D148" s="224" t="s">
        <v>248</v>
      </c>
      <c r="E148" s="225" t="s">
        <v>249</v>
      </c>
      <c r="F148" s="226" t="s">
        <v>250</v>
      </c>
      <c r="G148" s="227" t="s">
        <v>251</v>
      </c>
      <c r="H148" s="228">
        <v>7.0999999999999994E-2</v>
      </c>
      <c r="I148" s="229"/>
      <c r="J148" s="230">
        <f>ROUND(I148*H148,2)</f>
        <v>0</v>
      </c>
      <c r="K148" s="226" t="s">
        <v>121</v>
      </c>
      <c r="L148" s="231"/>
      <c r="M148" s="232" t="s">
        <v>1</v>
      </c>
      <c r="N148" s="233" t="s">
        <v>41</v>
      </c>
      <c r="O148" s="71"/>
      <c r="P148" s="187">
        <f>O148*H148</f>
        <v>0</v>
      </c>
      <c r="Q148" s="187">
        <v>1E-3</v>
      </c>
      <c r="R148" s="187">
        <f>Q148*H148</f>
        <v>7.0999999999999991E-5</v>
      </c>
      <c r="S148" s="187">
        <v>0</v>
      </c>
      <c r="T148" s="188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89" t="s">
        <v>161</v>
      </c>
      <c r="AT148" s="189" t="s">
        <v>248</v>
      </c>
      <c r="AU148" s="189" t="s">
        <v>86</v>
      </c>
      <c r="AY148" s="17" t="s">
        <v>116</v>
      </c>
      <c r="BE148" s="190">
        <f>IF(N148="základní",J148,0)</f>
        <v>0</v>
      </c>
      <c r="BF148" s="190">
        <f>IF(N148="snížená",J148,0)</f>
        <v>0</v>
      </c>
      <c r="BG148" s="190">
        <f>IF(N148="zákl. přenesená",J148,0)</f>
        <v>0</v>
      </c>
      <c r="BH148" s="190">
        <f>IF(N148="sníž. přenesená",J148,0)</f>
        <v>0</v>
      </c>
      <c r="BI148" s="190">
        <f>IF(N148="nulová",J148,0)</f>
        <v>0</v>
      </c>
      <c r="BJ148" s="17" t="s">
        <v>84</v>
      </c>
      <c r="BK148" s="190">
        <f>ROUND(I148*H148,2)</f>
        <v>0</v>
      </c>
      <c r="BL148" s="17" t="s">
        <v>115</v>
      </c>
      <c r="BM148" s="189" t="s">
        <v>252</v>
      </c>
    </row>
    <row r="149" spans="1:65" s="13" customFormat="1" ht="11.25">
      <c r="B149" s="203"/>
      <c r="C149" s="204"/>
      <c r="D149" s="193" t="s">
        <v>124</v>
      </c>
      <c r="E149" s="205" t="s">
        <v>1</v>
      </c>
      <c r="F149" s="206" t="s">
        <v>253</v>
      </c>
      <c r="G149" s="204"/>
      <c r="H149" s="205" t="s">
        <v>1</v>
      </c>
      <c r="I149" s="207"/>
      <c r="J149" s="204"/>
      <c r="K149" s="204"/>
      <c r="L149" s="208"/>
      <c r="M149" s="209"/>
      <c r="N149" s="210"/>
      <c r="O149" s="210"/>
      <c r="P149" s="210"/>
      <c r="Q149" s="210"/>
      <c r="R149" s="210"/>
      <c r="S149" s="210"/>
      <c r="T149" s="211"/>
      <c r="AT149" s="212" t="s">
        <v>124</v>
      </c>
      <c r="AU149" s="212" t="s">
        <v>86</v>
      </c>
      <c r="AV149" s="13" t="s">
        <v>84</v>
      </c>
      <c r="AW149" s="13" t="s">
        <v>32</v>
      </c>
      <c r="AX149" s="13" t="s">
        <v>76</v>
      </c>
      <c r="AY149" s="212" t="s">
        <v>116</v>
      </c>
    </row>
    <row r="150" spans="1:65" s="12" customFormat="1" ht="11.25">
      <c r="B150" s="191"/>
      <c r="C150" s="192"/>
      <c r="D150" s="193" t="s">
        <v>124</v>
      </c>
      <c r="E150" s="194" t="s">
        <v>1</v>
      </c>
      <c r="F150" s="195" t="s">
        <v>254</v>
      </c>
      <c r="G150" s="192"/>
      <c r="H150" s="196">
        <v>7.0999999999999994E-2</v>
      </c>
      <c r="I150" s="197"/>
      <c r="J150" s="192"/>
      <c r="K150" s="192"/>
      <c r="L150" s="198"/>
      <c r="M150" s="199"/>
      <c r="N150" s="200"/>
      <c r="O150" s="200"/>
      <c r="P150" s="200"/>
      <c r="Q150" s="200"/>
      <c r="R150" s="200"/>
      <c r="S150" s="200"/>
      <c r="T150" s="201"/>
      <c r="AT150" s="202" t="s">
        <v>124</v>
      </c>
      <c r="AU150" s="202" t="s">
        <v>86</v>
      </c>
      <c r="AV150" s="12" t="s">
        <v>86</v>
      </c>
      <c r="AW150" s="12" t="s">
        <v>32</v>
      </c>
      <c r="AX150" s="12" t="s">
        <v>84</v>
      </c>
      <c r="AY150" s="202" t="s">
        <v>116</v>
      </c>
    </row>
    <row r="151" spans="1:65" s="2" customFormat="1" ht="21.75" customHeight="1">
      <c r="A151" s="34"/>
      <c r="B151" s="35"/>
      <c r="C151" s="178" t="s">
        <v>178</v>
      </c>
      <c r="D151" s="178" t="s">
        <v>117</v>
      </c>
      <c r="E151" s="179" t="s">
        <v>255</v>
      </c>
      <c r="F151" s="180" t="s">
        <v>256</v>
      </c>
      <c r="G151" s="181" t="s">
        <v>206</v>
      </c>
      <c r="H151" s="182">
        <v>2.36</v>
      </c>
      <c r="I151" s="183"/>
      <c r="J151" s="184">
        <f>ROUND(I151*H151,2)</f>
        <v>0</v>
      </c>
      <c r="K151" s="180" t="s">
        <v>121</v>
      </c>
      <c r="L151" s="39"/>
      <c r="M151" s="185" t="s">
        <v>1</v>
      </c>
      <c r="N151" s="186" t="s">
        <v>41</v>
      </c>
      <c r="O151" s="71"/>
      <c r="P151" s="187">
        <f>O151*H151</f>
        <v>0</v>
      </c>
      <c r="Q151" s="187">
        <v>0</v>
      </c>
      <c r="R151" s="187">
        <f>Q151*H151</f>
        <v>0</v>
      </c>
      <c r="S151" s="187">
        <v>0</v>
      </c>
      <c r="T151" s="188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89" t="s">
        <v>115</v>
      </c>
      <c r="AT151" s="189" t="s">
        <v>117</v>
      </c>
      <c r="AU151" s="189" t="s">
        <v>86</v>
      </c>
      <c r="AY151" s="17" t="s">
        <v>116</v>
      </c>
      <c r="BE151" s="190">
        <f>IF(N151="základní",J151,0)</f>
        <v>0</v>
      </c>
      <c r="BF151" s="190">
        <f>IF(N151="snížená",J151,0)</f>
        <v>0</v>
      </c>
      <c r="BG151" s="190">
        <f>IF(N151="zákl. přenesená",J151,0)</f>
        <v>0</v>
      </c>
      <c r="BH151" s="190">
        <f>IF(N151="sníž. přenesená",J151,0)</f>
        <v>0</v>
      </c>
      <c r="BI151" s="190">
        <f>IF(N151="nulová",J151,0)</f>
        <v>0</v>
      </c>
      <c r="BJ151" s="17" t="s">
        <v>84</v>
      </c>
      <c r="BK151" s="190">
        <f>ROUND(I151*H151,2)</f>
        <v>0</v>
      </c>
      <c r="BL151" s="17" t="s">
        <v>115</v>
      </c>
      <c r="BM151" s="189" t="s">
        <v>257</v>
      </c>
    </row>
    <row r="152" spans="1:65" s="12" customFormat="1" ht="11.25">
      <c r="B152" s="191"/>
      <c r="C152" s="192"/>
      <c r="D152" s="193" t="s">
        <v>124</v>
      </c>
      <c r="E152" s="194" t="s">
        <v>1</v>
      </c>
      <c r="F152" s="195" t="s">
        <v>258</v>
      </c>
      <c r="G152" s="192"/>
      <c r="H152" s="196">
        <v>2.36</v>
      </c>
      <c r="I152" s="197"/>
      <c r="J152" s="192"/>
      <c r="K152" s="192"/>
      <c r="L152" s="198"/>
      <c r="M152" s="199"/>
      <c r="N152" s="200"/>
      <c r="O152" s="200"/>
      <c r="P152" s="200"/>
      <c r="Q152" s="200"/>
      <c r="R152" s="200"/>
      <c r="S152" s="200"/>
      <c r="T152" s="201"/>
      <c r="AT152" s="202" t="s">
        <v>124</v>
      </c>
      <c r="AU152" s="202" t="s">
        <v>86</v>
      </c>
      <c r="AV152" s="12" t="s">
        <v>86</v>
      </c>
      <c r="AW152" s="12" t="s">
        <v>32</v>
      </c>
      <c r="AX152" s="12" t="s">
        <v>84</v>
      </c>
      <c r="AY152" s="202" t="s">
        <v>116</v>
      </c>
    </row>
    <row r="153" spans="1:65" s="2" customFormat="1" ht="16.5" customHeight="1">
      <c r="A153" s="34"/>
      <c r="B153" s="35"/>
      <c r="C153" s="178" t="s">
        <v>183</v>
      </c>
      <c r="D153" s="178" t="s">
        <v>117</v>
      </c>
      <c r="E153" s="179" t="s">
        <v>259</v>
      </c>
      <c r="F153" s="180" t="s">
        <v>260</v>
      </c>
      <c r="G153" s="181" t="s">
        <v>218</v>
      </c>
      <c r="H153" s="182">
        <v>0.23599999999999999</v>
      </c>
      <c r="I153" s="183"/>
      <c r="J153" s="184">
        <f>ROUND(I153*H153,2)</f>
        <v>0</v>
      </c>
      <c r="K153" s="180" t="s">
        <v>121</v>
      </c>
      <c r="L153" s="39"/>
      <c r="M153" s="185" t="s">
        <v>1</v>
      </c>
      <c r="N153" s="186" t="s">
        <v>41</v>
      </c>
      <c r="O153" s="71"/>
      <c r="P153" s="187">
        <f>O153*H153</f>
        <v>0</v>
      </c>
      <c r="Q153" s="187">
        <v>0</v>
      </c>
      <c r="R153" s="187">
        <f>Q153*H153</f>
        <v>0</v>
      </c>
      <c r="S153" s="187">
        <v>0</v>
      </c>
      <c r="T153" s="188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89" t="s">
        <v>115</v>
      </c>
      <c r="AT153" s="189" t="s">
        <v>117</v>
      </c>
      <c r="AU153" s="189" t="s">
        <v>86</v>
      </c>
      <c r="AY153" s="17" t="s">
        <v>116</v>
      </c>
      <c r="BE153" s="190">
        <f>IF(N153="základní",J153,0)</f>
        <v>0</v>
      </c>
      <c r="BF153" s="190">
        <f>IF(N153="snížená",J153,0)</f>
        <v>0</v>
      </c>
      <c r="BG153" s="190">
        <f>IF(N153="zákl. přenesená",J153,0)</f>
        <v>0</v>
      </c>
      <c r="BH153" s="190">
        <f>IF(N153="sníž. přenesená",J153,0)</f>
        <v>0</v>
      </c>
      <c r="BI153" s="190">
        <f>IF(N153="nulová",J153,0)</f>
        <v>0</v>
      </c>
      <c r="BJ153" s="17" t="s">
        <v>84</v>
      </c>
      <c r="BK153" s="190">
        <f>ROUND(I153*H153,2)</f>
        <v>0</v>
      </c>
      <c r="BL153" s="17" t="s">
        <v>115</v>
      </c>
      <c r="BM153" s="189" t="s">
        <v>261</v>
      </c>
    </row>
    <row r="154" spans="1:65" s="13" customFormat="1" ht="11.25">
      <c r="B154" s="203"/>
      <c r="C154" s="204"/>
      <c r="D154" s="193" t="s">
        <v>124</v>
      </c>
      <c r="E154" s="205" t="s">
        <v>1</v>
      </c>
      <c r="F154" s="206" t="s">
        <v>262</v>
      </c>
      <c r="G154" s="204"/>
      <c r="H154" s="205" t="s">
        <v>1</v>
      </c>
      <c r="I154" s="207"/>
      <c r="J154" s="204"/>
      <c r="K154" s="204"/>
      <c r="L154" s="208"/>
      <c r="M154" s="209"/>
      <c r="N154" s="210"/>
      <c r="O154" s="210"/>
      <c r="P154" s="210"/>
      <c r="Q154" s="210"/>
      <c r="R154" s="210"/>
      <c r="S154" s="210"/>
      <c r="T154" s="211"/>
      <c r="AT154" s="212" t="s">
        <v>124</v>
      </c>
      <c r="AU154" s="212" t="s">
        <v>86</v>
      </c>
      <c r="AV154" s="13" t="s">
        <v>84</v>
      </c>
      <c r="AW154" s="13" t="s">
        <v>32</v>
      </c>
      <c r="AX154" s="13" t="s">
        <v>76</v>
      </c>
      <c r="AY154" s="212" t="s">
        <v>116</v>
      </c>
    </row>
    <row r="155" spans="1:65" s="12" customFormat="1" ht="11.25">
      <c r="B155" s="191"/>
      <c r="C155" s="192"/>
      <c r="D155" s="193" t="s">
        <v>124</v>
      </c>
      <c r="E155" s="194" t="s">
        <v>1</v>
      </c>
      <c r="F155" s="195" t="s">
        <v>263</v>
      </c>
      <c r="G155" s="192"/>
      <c r="H155" s="196">
        <v>0.23599999999999999</v>
      </c>
      <c r="I155" s="197"/>
      <c r="J155" s="192"/>
      <c r="K155" s="192"/>
      <c r="L155" s="198"/>
      <c r="M155" s="199"/>
      <c r="N155" s="200"/>
      <c r="O155" s="200"/>
      <c r="P155" s="200"/>
      <c r="Q155" s="200"/>
      <c r="R155" s="200"/>
      <c r="S155" s="200"/>
      <c r="T155" s="201"/>
      <c r="AT155" s="202" t="s">
        <v>124</v>
      </c>
      <c r="AU155" s="202" t="s">
        <v>86</v>
      </c>
      <c r="AV155" s="12" t="s">
        <v>86</v>
      </c>
      <c r="AW155" s="12" t="s">
        <v>32</v>
      </c>
      <c r="AX155" s="12" t="s">
        <v>84</v>
      </c>
      <c r="AY155" s="202" t="s">
        <v>116</v>
      </c>
    </row>
    <row r="156" spans="1:65" s="11" customFormat="1" ht="22.9" customHeight="1">
      <c r="B156" s="164"/>
      <c r="C156" s="165"/>
      <c r="D156" s="166" t="s">
        <v>75</v>
      </c>
      <c r="E156" s="222" t="s">
        <v>143</v>
      </c>
      <c r="F156" s="222" t="s">
        <v>264</v>
      </c>
      <c r="G156" s="165"/>
      <c r="H156" s="165"/>
      <c r="I156" s="168"/>
      <c r="J156" s="223">
        <f>BK156</f>
        <v>0</v>
      </c>
      <c r="K156" s="165"/>
      <c r="L156" s="170"/>
      <c r="M156" s="171"/>
      <c r="N156" s="172"/>
      <c r="O156" s="172"/>
      <c r="P156" s="173">
        <f>SUM(P157:P173)</f>
        <v>0</v>
      </c>
      <c r="Q156" s="172"/>
      <c r="R156" s="173">
        <f>SUM(R157:R173)</f>
        <v>51.452857600000002</v>
      </c>
      <c r="S156" s="172"/>
      <c r="T156" s="174">
        <f>SUM(T157:T173)</f>
        <v>0</v>
      </c>
      <c r="AR156" s="175" t="s">
        <v>84</v>
      </c>
      <c r="AT156" s="176" t="s">
        <v>75</v>
      </c>
      <c r="AU156" s="176" t="s">
        <v>84</v>
      </c>
      <c r="AY156" s="175" t="s">
        <v>116</v>
      </c>
      <c r="BK156" s="177">
        <f>SUM(BK157:BK173)</f>
        <v>0</v>
      </c>
    </row>
    <row r="157" spans="1:65" s="2" customFormat="1" ht="21.75" customHeight="1">
      <c r="A157" s="34"/>
      <c r="B157" s="35"/>
      <c r="C157" s="178" t="s">
        <v>189</v>
      </c>
      <c r="D157" s="178" t="s">
        <v>117</v>
      </c>
      <c r="E157" s="179" t="s">
        <v>265</v>
      </c>
      <c r="F157" s="180" t="s">
        <v>266</v>
      </c>
      <c r="G157" s="181" t="s">
        <v>206</v>
      </c>
      <c r="H157" s="182">
        <v>77.64</v>
      </c>
      <c r="I157" s="183"/>
      <c r="J157" s="184">
        <f>ROUND(I157*H157,2)</f>
        <v>0</v>
      </c>
      <c r="K157" s="180" t="s">
        <v>121</v>
      </c>
      <c r="L157" s="39"/>
      <c r="M157" s="185" t="s">
        <v>1</v>
      </c>
      <c r="N157" s="186" t="s">
        <v>41</v>
      </c>
      <c r="O157" s="71"/>
      <c r="P157" s="187">
        <f>O157*H157</f>
        <v>0</v>
      </c>
      <c r="Q157" s="187">
        <v>0.23</v>
      </c>
      <c r="R157" s="187">
        <f>Q157*H157</f>
        <v>17.857200000000002</v>
      </c>
      <c r="S157" s="187">
        <v>0</v>
      </c>
      <c r="T157" s="188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89" t="s">
        <v>115</v>
      </c>
      <c r="AT157" s="189" t="s">
        <v>117</v>
      </c>
      <c r="AU157" s="189" t="s">
        <v>86</v>
      </c>
      <c r="AY157" s="17" t="s">
        <v>116</v>
      </c>
      <c r="BE157" s="190">
        <f>IF(N157="základní",J157,0)</f>
        <v>0</v>
      </c>
      <c r="BF157" s="190">
        <f>IF(N157="snížená",J157,0)</f>
        <v>0</v>
      </c>
      <c r="BG157" s="190">
        <f>IF(N157="zákl. přenesená",J157,0)</f>
        <v>0</v>
      </c>
      <c r="BH157" s="190">
        <f>IF(N157="sníž. přenesená",J157,0)</f>
        <v>0</v>
      </c>
      <c r="BI157" s="190">
        <f>IF(N157="nulová",J157,0)</f>
        <v>0</v>
      </c>
      <c r="BJ157" s="17" t="s">
        <v>84</v>
      </c>
      <c r="BK157" s="190">
        <f>ROUND(I157*H157,2)</f>
        <v>0</v>
      </c>
      <c r="BL157" s="17" t="s">
        <v>115</v>
      </c>
      <c r="BM157" s="189" t="s">
        <v>267</v>
      </c>
    </row>
    <row r="158" spans="1:65" s="12" customFormat="1" ht="11.25">
      <c r="B158" s="191"/>
      <c r="C158" s="192"/>
      <c r="D158" s="193" t="s">
        <v>124</v>
      </c>
      <c r="E158" s="194" t="s">
        <v>1</v>
      </c>
      <c r="F158" s="195" t="s">
        <v>268</v>
      </c>
      <c r="G158" s="192"/>
      <c r="H158" s="196">
        <v>77.64</v>
      </c>
      <c r="I158" s="197"/>
      <c r="J158" s="192"/>
      <c r="K158" s="192"/>
      <c r="L158" s="198"/>
      <c r="M158" s="199"/>
      <c r="N158" s="200"/>
      <c r="O158" s="200"/>
      <c r="P158" s="200"/>
      <c r="Q158" s="200"/>
      <c r="R158" s="200"/>
      <c r="S158" s="200"/>
      <c r="T158" s="201"/>
      <c r="AT158" s="202" t="s">
        <v>124</v>
      </c>
      <c r="AU158" s="202" t="s">
        <v>86</v>
      </c>
      <c r="AV158" s="12" t="s">
        <v>86</v>
      </c>
      <c r="AW158" s="12" t="s">
        <v>32</v>
      </c>
      <c r="AX158" s="12" t="s">
        <v>84</v>
      </c>
      <c r="AY158" s="202" t="s">
        <v>116</v>
      </c>
    </row>
    <row r="159" spans="1:65" s="2" customFormat="1" ht="24.2" customHeight="1">
      <c r="A159" s="34"/>
      <c r="B159" s="35"/>
      <c r="C159" s="178" t="s">
        <v>269</v>
      </c>
      <c r="D159" s="178" t="s">
        <v>117</v>
      </c>
      <c r="E159" s="179" t="s">
        <v>270</v>
      </c>
      <c r="F159" s="180" t="s">
        <v>271</v>
      </c>
      <c r="G159" s="181" t="s">
        <v>206</v>
      </c>
      <c r="H159" s="182">
        <v>242.64</v>
      </c>
      <c r="I159" s="183"/>
      <c r="J159" s="184">
        <f>ROUND(I159*H159,2)</f>
        <v>0</v>
      </c>
      <c r="K159" s="180" t="s">
        <v>121</v>
      </c>
      <c r="L159" s="39"/>
      <c r="M159" s="185" t="s">
        <v>1</v>
      </c>
      <c r="N159" s="186" t="s">
        <v>41</v>
      </c>
      <c r="O159" s="71"/>
      <c r="P159" s="187">
        <f>O159*H159</f>
        <v>0</v>
      </c>
      <c r="Q159" s="187">
        <v>0.10434</v>
      </c>
      <c r="R159" s="187">
        <f>Q159*H159</f>
        <v>25.317057599999998</v>
      </c>
      <c r="S159" s="187">
        <v>0</v>
      </c>
      <c r="T159" s="188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89" t="s">
        <v>115</v>
      </c>
      <c r="AT159" s="189" t="s">
        <v>117</v>
      </c>
      <c r="AU159" s="189" t="s">
        <v>86</v>
      </c>
      <c r="AY159" s="17" t="s">
        <v>116</v>
      </c>
      <c r="BE159" s="190">
        <f>IF(N159="základní",J159,0)</f>
        <v>0</v>
      </c>
      <c r="BF159" s="190">
        <f>IF(N159="snížená",J159,0)</f>
        <v>0</v>
      </c>
      <c r="BG159" s="190">
        <f>IF(N159="zákl. přenesená",J159,0)</f>
        <v>0</v>
      </c>
      <c r="BH159" s="190">
        <f>IF(N159="sníž. přenesená",J159,0)</f>
        <v>0</v>
      </c>
      <c r="BI159" s="190">
        <f>IF(N159="nulová",J159,0)</f>
        <v>0</v>
      </c>
      <c r="BJ159" s="17" t="s">
        <v>84</v>
      </c>
      <c r="BK159" s="190">
        <f>ROUND(I159*H159,2)</f>
        <v>0</v>
      </c>
      <c r="BL159" s="17" t="s">
        <v>115</v>
      </c>
      <c r="BM159" s="189" t="s">
        <v>272</v>
      </c>
    </row>
    <row r="160" spans="1:65" s="12" customFormat="1" ht="22.5">
      <c r="B160" s="191"/>
      <c r="C160" s="192"/>
      <c r="D160" s="193" t="s">
        <v>124</v>
      </c>
      <c r="E160" s="194" t="s">
        <v>1</v>
      </c>
      <c r="F160" s="195" t="s">
        <v>273</v>
      </c>
      <c r="G160" s="192"/>
      <c r="H160" s="196">
        <v>242.64</v>
      </c>
      <c r="I160" s="197"/>
      <c r="J160" s="192"/>
      <c r="K160" s="192"/>
      <c r="L160" s="198"/>
      <c r="M160" s="199"/>
      <c r="N160" s="200"/>
      <c r="O160" s="200"/>
      <c r="P160" s="200"/>
      <c r="Q160" s="200"/>
      <c r="R160" s="200"/>
      <c r="S160" s="200"/>
      <c r="T160" s="201"/>
      <c r="AT160" s="202" t="s">
        <v>124</v>
      </c>
      <c r="AU160" s="202" t="s">
        <v>86</v>
      </c>
      <c r="AV160" s="12" t="s">
        <v>86</v>
      </c>
      <c r="AW160" s="12" t="s">
        <v>32</v>
      </c>
      <c r="AX160" s="12" t="s">
        <v>84</v>
      </c>
      <c r="AY160" s="202" t="s">
        <v>116</v>
      </c>
    </row>
    <row r="161" spans="1:65" s="13" customFormat="1" ht="11.25">
      <c r="B161" s="203"/>
      <c r="C161" s="204"/>
      <c r="D161" s="193" t="s">
        <v>124</v>
      </c>
      <c r="E161" s="205" t="s">
        <v>1</v>
      </c>
      <c r="F161" s="206" t="s">
        <v>274</v>
      </c>
      <c r="G161" s="204"/>
      <c r="H161" s="205" t="s">
        <v>1</v>
      </c>
      <c r="I161" s="207"/>
      <c r="J161" s="204"/>
      <c r="K161" s="204"/>
      <c r="L161" s="208"/>
      <c r="M161" s="209"/>
      <c r="N161" s="210"/>
      <c r="O161" s="210"/>
      <c r="P161" s="210"/>
      <c r="Q161" s="210"/>
      <c r="R161" s="210"/>
      <c r="S161" s="210"/>
      <c r="T161" s="211"/>
      <c r="AT161" s="212" t="s">
        <v>124</v>
      </c>
      <c r="AU161" s="212" t="s">
        <v>86</v>
      </c>
      <c r="AV161" s="13" t="s">
        <v>84</v>
      </c>
      <c r="AW161" s="13" t="s">
        <v>32</v>
      </c>
      <c r="AX161" s="13" t="s">
        <v>76</v>
      </c>
      <c r="AY161" s="212" t="s">
        <v>116</v>
      </c>
    </row>
    <row r="162" spans="1:65" s="2" customFormat="1" ht="24.2" customHeight="1">
      <c r="A162" s="34"/>
      <c r="B162" s="35"/>
      <c r="C162" s="178" t="s">
        <v>8</v>
      </c>
      <c r="D162" s="178" t="s">
        <v>117</v>
      </c>
      <c r="E162" s="179" t="s">
        <v>275</v>
      </c>
      <c r="F162" s="180" t="s">
        <v>276</v>
      </c>
      <c r="G162" s="181" t="s">
        <v>206</v>
      </c>
      <c r="H162" s="182">
        <v>53</v>
      </c>
      <c r="I162" s="183"/>
      <c r="J162" s="184">
        <f>ROUND(I162*H162,2)</f>
        <v>0</v>
      </c>
      <c r="K162" s="180" t="s">
        <v>121</v>
      </c>
      <c r="L162" s="39"/>
      <c r="M162" s="185" t="s">
        <v>1</v>
      </c>
      <c r="N162" s="186" t="s">
        <v>41</v>
      </c>
      <c r="O162" s="71"/>
      <c r="P162" s="187">
        <f>O162*H162</f>
        <v>0</v>
      </c>
      <c r="Q162" s="187">
        <v>0.15620000000000001</v>
      </c>
      <c r="R162" s="187">
        <f>Q162*H162</f>
        <v>8.2786000000000008</v>
      </c>
      <c r="S162" s="187">
        <v>0</v>
      </c>
      <c r="T162" s="188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89" t="s">
        <v>115</v>
      </c>
      <c r="AT162" s="189" t="s">
        <v>117</v>
      </c>
      <c r="AU162" s="189" t="s">
        <v>86</v>
      </c>
      <c r="AY162" s="17" t="s">
        <v>116</v>
      </c>
      <c r="BE162" s="190">
        <f>IF(N162="základní",J162,0)</f>
        <v>0</v>
      </c>
      <c r="BF162" s="190">
        <f>IF(N162="snížená",J162,0)</f>
        <v>0</v>
      </c>
      <c r="BG162" s="190">
        <f>IF(N162="zákl. přenesená",J162,0)</f>
        <v>0</v>
      </c>
      <c r="BH162" s="190">
        <f>IF(N162="sníž. přenesená",J162,0)</f>
        <v>0</v>
      </c>
      <c r="BI162" s="190">
        <f>IF(N162="nulová",J162,0)</f>
        <v>0</v>
      </c>
      <c r="BJ162" s="17" t="s">
        <v>84</v>
      </c>
      <c r="BK162" s="190">
        <f>ROUND(I162*H162,2)</f>
        <v>0</v>
      </c>
      <c r="BL162" s="17" t="s">
        <v>115</v>
      </c>
      <c r="BM162" s="189" t="s">
        <v>277</v>
      </c>
    </row>
    <row r="163" spans="1:65" s="13" customFormat="1" ht="11.25">
      <c r="B163" s="203"/>
      <c r="C163" s="204"/>
      <c r="D163" s="193" t="s">
        <v>124</v>
      </c>
      <c r="E163" s="205" t="s">
        <v>1</v>
      </c>
      <c r="F163" s="206" t="s">
        <v>278</v>
      </c>
      <c r="G163" s="204"/>
      <c r="H163" s="205" t="s">
        <v>1</v>
      </c>
      <c r="I163" s="207"/>
      <c r="J163" s="204"/>
      <c r="K163" s="204"/>
      <c r="L163" s="208"/>
      <c r="M163" s="209"/>
      <c r="N163" s="210"/>
      <c r="O163" s="210"/>
      <c r="P163" s="210"/>
      <c r="Q163" s="210"/>
      <c r="R163" s="210"/>
      <c r="S163" s="210"/>
      <c r="T163" s="211"/>
      <c r="AT163" s="212" t="s">
        <v>124</v>
      </c>
      <c r="AU163" s="212" t="s">
        <v>86</v>
      </c>
      <c r="AV163" s="13" t="s">
        <v>84</v>
      </c>
      <c r="AW163" s="13" t="s">
        <v>32</v>
      </c>
      <c r="AX163" s="13" t="s">
        <v>76</v>
      </c>
      <c r="AY163" s="212" t="s">
        <v>116</v>
      </c>
    </row>
    <row r="164" spans="1:65" s="12" customFormat="1" ht="22.5">
      <c r="B164" s="191"/>
      <c r="C164" s="192"/>
      <c r="D164" s="193" t="s">
        <v>124</v>
      </c>
      <c r="E164" s="194" t="s">
        <v>1</v>
      </c>
      <c r="F164" s="195" t="s">
        <v>279</v>
      </c>
      <c r="G164" s="192"/>
      <c r="H164" s="196">
        <v>53</v>
      </c>
      <c r="I164" s="197"/>
      <c r="J164" s="192"/>
      <c r="K164" s="192"/>
      <c r="L164" s="198"/>
      <c r="M164" s="199"/>
      <c r="N164" s="200"/>
      <c r="O164" s="200"/>
      <c r="P164" s="200"/>
      <c r="Q164" s="200"/>
      <c r="R164" s="200"/>
      <c r="S164" s="200"/>
      <c r="T164" s="201"/>
      <c r="AT164" s="202" t="s">
        <v>124</v>
      </c>
      <c r="AU164" s="202" t="s">
        <v>86</v>
      </c>
      <c r="AV164" s="12" t="s">
        <v>86</v>
      </c>
      <c r="AW164" s="12" t="s">
        <v>32</v>
      </c>
      <c r="AX164" s="12" t="s">
        <v>84</v>
      </c>
      <c r="AY164" s="202" t="s">
        <v>116</v>
      </c>
    </row>
    <row r="165" spans="1:65" s="13" customFormat="1" ht="11.25">
      <c r="B165" s="203"/>
      <c r="C165" s="204"/>
      <c r="D165" s="193" t="s">
        <v>124</v>
      </c>
      <c r="E165" s="205" t="s">
        <v>1</v>
      </c>
      <c r="F165" s="206" t="s">
        <v>274</v>
      </c>
      <c r="G165" s="204"/>
      <c r="H165" s="205" t="s">
        <v>1</v>
      </c>
      <c r="I165" s="207"/>
      <c r="J165" s="204"/>
      <c r="K165" s="204"/>
      <c r="L165" s="208"/>
      <c r="M165" s="209"/>
      <c r="N165" s="210"/>
      <c r="O165" s="210"/>
      <c r="P165" s="210"/>
      <c r="Q165" s="210"/>
      <c r="R165" s="210"/>
      <c r="S165" s="210"/>
      <c r="T165" s="211"/>
      <c r="AT165" s="212" t="s">
        <v>124</v>
      </c>
      <c r="AU165" s="212" t="s">
        <v>86</v>
      </c>
      <c r="AV165" s="13" t="s">
        <v>84</v>
      </c>
      <c r="AW165" s="13" t="s">
        <v>32</v>
      </c>
      <c r="AX165" s="13" t="s">
        <v>76</v>
      </c>
      <c r="AY165" s="212" t="s">
        <v>116</v>
      </c>
    </row>
    <row r="166" spans="1:65" s="2" customFormat="1" ht="16.5" customHeight="1">
      <c r="A166" s="34"/>
      <c r="B166" s="35"/>
      <c r="C166" s="178" t="s">
        <v>280</v>
      </c>
      <c r="D166" s="178" t="s">
        <v>117</v>
      </c>
      <c r="E166" s="179" t="s">
        <v>281</v>
      </c>
      <c r="F166" s="180" t="s">
        <v>282</v>
      </c>
      <c r="G166" s="181" t="s">
        <v>206</v>
      </c>
      <c r="H166" s="182">
        <v>242.64</v>
      </c>
      <c r="I166" s="183"/>
      <c r="J166" s="184">
        <f>ROUND(I166*H166,2)</f>
        <v>0</v>
      </c>
      <c r="K166" s="180" t="s">
        <v>121</v>
      </c>
      <c r="L166" s="39"/>
      <c r="M166" s="185" t="s">
        <v>1</v>
      </c>
      <c r="N166" s="186" t="s">
        <v>41</v>
      </c>
      <c r="O166" s="71"/>
      <c r="P166" s="187">
        <f>O166*H166</f>
        <v>0</v>
      </c>
      <c r="Q166" s="187">
        <v>0</v>
      </c>
      <c r="R166" s="187">
        <f>Q166*H166</f>
        <v>0</v>
      </c>
      <c r="S166" s="187">
        <v>0</v>
      </c>
      <c r="T166" s="188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89" t="s">
        <v>115</v>
      </c>
      <c r="AT166" s="189" t="s">
        <v>117</v>
      </c>
      <c r="AU166" s="189" t="s">
        <v>86</v>
      </c>
      <c r="AY166" s="17" t="s">
        <v>116</v>
      </c>
      <c r="BE166" s="190">
        <f>IF(N166="základní",J166,0)</f>
        <v>0</v>
      </c>
      <c r="BF166" s="190">
        <f>IF(N166="snížená",J166,0)</f>
        <v>0</v>
      </c>
      <c r="BG166" s="190">
        <f>IF(N166="zákl. přenesená",J166,0)</f>
        <v>0</v>
      </c>
      <c r="BH166" s="190">
        <f>IF(N166="sníž. přenesená",J166,0)</f>
        <v>0</v>
      </c>
      <c r="BI166" s="190">
        <f>IF(N166="nulová",J166,0)</f>
        <v>0</v>
      </c>
      <c r="BJ166" s="17" t="s">
        <v>84</v>
      </c>
      <c r="BK166" s="190">
        <f>ROUND(I166*H166,2)</f>
        <v>0</v>
      </c>
      <c r="BL166" s="17" t="s">
        <v>115</v>
      </c>
      <c r="BM166" s="189" t="s">
        <v>283</v>
      </c>
    </row>
    <row r="167" spans="1:65" s="13" customFormat="1" ht="11.25">
      <c r="B167" s="203"/>
      <c r="C167" s="204"/>
      <c r="D167" s="193" t="s">
        <v>124</v>
      </c>
      <c r="E167" s="205" t="s">
        <v>1</v>
      </c>
      <c r="F167" s="206" t="s">
        <v>284</v>
      </c>
      <c r="G167" s="204"/>
      <c r="H167" s="205" t="s">
        <v>1</v>
      </c>
      <c r="I167" s="207"/>
      <c r="J167" s="204"/>
      <c r="K167" s="204"/>
      <c r="L167" s="208"/>
      <c r="M167" s="209"/>
      <c r="N167" s="210"/>
      <c r="O167" s="210"/>
      <c r="P167" s="210"/>
      <c r="Q167" s="210"/>
      <c r="R167" s="210"/>
      <c r="S167" s="210"/>
      <c r="T167" s="211"/>
      <c r="AT167" s="212" t="s">
        <v>124</v>
      </c>
      <c r="AU167" s="212" t="s">
        <v>86</v>
      </c>
      <c r="AV167" s="13" t="s">
        <v>84</v>
      </c>
      <c r="AW167" s="13" t="s">
        <v>32</v>
      </c>
      <c r="AX167" s="13" t="s">
        <v>76</v>
      </c>
      <c r="AY167" s="212" t="s">
        <v>116</v>
      </c>
    </row>
    <row r="168" spans="1:65" s="12" customFormat="1" ht="11.25">
      <c r="B168" s="191"/>
      <c r="C168" s="192"/>
      <c r="D168" s="193" t="s">
        <v>124</v>
      </c>
      <c r="E168" s="194" t="s">
        <v>1</v>
      </c>
      <c r="F168" s="195" t="s">
        <v>285</v>
      </c>
      <c r="G168" s="192"/>
      <c r="H168" s="196">
        <v>242.64</v>
      </c>
      <c r="I168" s="197"/>
      <c r="J168" s="192"/>
      <c r="K168" s="192"/>
      <c r="L168" s="198"/>
      <c r="M168" s="199"/>
      <c r="N168" s="200"/>
      <c r="O168" s="200"/>
      <c r="P168" s="200"/>
      <c r="Q168" s="200"/>
      <c r="R168" s="200"/>
      <c r="S168" s="200"/>
      <c r="T168" s="201"/>
      <c r="AT168" s="202" t="s">
        <v>124</v>
      </c>
      <c r="AU168" s="202" t="s">
        <v>86</v>
      </c>
      <c r="AV168" s="12" t="s">
        <v>86</v>
      </c>
      <c r="AW168" s="12" t="s">
        <v>32</v>
      </c>
      <c r="AX168" s="12" t="s">
        <v>84</v>
      </c>
      <c r="AY168" s="202" t="s">
        <v>116</v>
      </c>
    </row>
    <row r="169" spans="1:65" s="2" customFormat="1" ht="24.2" customHeight="1">
      <c r="A169" s="34"/>
      <c r="B169" s="35"/>
      <c r="C169" s="178" t="s">
        <v>286</v>
      </c>
      <c r="D169" s="178" t="s">
        <v>117</v>
      </c>
      <c r="E169" s="179" t="s">
        <v>287</v>
      </c>
      <c r="F169" s="180" t="s">
        <v>288</v>
      </c>
      <c r="G169" s="181" t="s">
        <v>206</v>
      </c>
      <c r="H169" s="182">
        <v>243.64</v>
      </c>
      <c r="I169" s="183"/>
      <c r="J169" s="184">
        <f>ROUND(I169*H169,2)</f>
        <v>0</v>
      </c>
      <c r="K169" s="180" t="s">
        <v>121</v>
      </c>
      <c r="L169" s="39"/>
      <c r="M169" s="185" t="s">
        <v>1</v>
      </c>
      <c r="N169" s="186" t="s">
        <v>41</v>
      </c>
      <c r="O169" s="71"/>
      <c r="P169" s="187">
        <f>O169*H169</f>
        <v>0</v>
      </c>
      <c r="Q169" s="187">
        <v>0</v>
      </c>
      <c r="R169" s="187">
        <f>Q169*H169</f>
        <v>0</v>
      </c>
      <c r="S169" s="187">
        <v>0</v>
      </c>
      <c r="T169" s="188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89" t="s">
        <v>115</v>
      </c>
      <c r="AT169" s="189" t="s">
        <v>117</v>
      </c>
      <c r="AU169" s="189" t="s">
        <v>86</v>
      </c>
      <c r="AY169" s="17" t="s">
        <v>116</v>
      </c>
      <c r="BE169" s="190">
        <f>IF(N169="základní",J169,0)</f>
        <v>0</v>
      </c>
      <c r="BF169" s="190">
        <f>IF(N169="snížená",J169,0)</f>
        <v>0</v>
      </c>
      <c r="BG169" s="190">
        <f>IF(N169="zákl. přenesená",J169,0)</f>
        <v>0</v>
      </c>
      <c r="BH169" s="190">
        <f>IF(N169="sníž. přenesená",J169,0)</f>
        <v>0</v>
      </c>
      <c r="BI169" s="190">
        <f>IF(N169="nulová",J169,0)</f>
        <v>0</v>
      </c>
      <c r="BJ169" s="17" t="s">
        <v>84</v>
      </c>
      <c r="BK169" s="190">
        <f>ROUND(I169*H169,2)</f>
        <v>0</v>
      </c>
      <c r="BL169" s="17" t="s">
        <v>115</v>
      </c>
      <c r="BM169" s="189" t="s">
        <v>289</v>
      </c>
    </row>
    <row r="170" spans="1:65" s="13" customFormat="1" ht="11.25">
      <c r="B170" s="203"/>
      <c r="C170" s="204"/>
      <c r="D170" s="193" t="s">
        <v>124</v>
      </c>
      <c r="E170" s="205" t="s">
        <v>1</v>
      </c>
      <c r="F170" s="206" t="s">
        <v>290</v>
      </c>
      <c r="G170" s="204"/>
      <c r="H170" s="205" t="s">
        <v>1</v>
      </c>
      <c r="I170" s="207"/>
      <c r="J170" s="204"/>
      <c r="K170" s="204"/>
      <c r="L170" s="208"/>
      <c r="M170" s="209"/>
      <c r="N170" s="210"/>
      <c r="O170" s="210"/>
      <c r="P170" s="210"/>
      <c r="Q170" s="210"/>
      <c r="R170" s="210"/>
      <c r="S170" s="210"/>
      <c r="T170" s="211"/>
      <c r="AT170" s="212" t="s">
        <v>124</v>
      </c>
      <c r="AU170" s="212" t="s">
        <v>86</v>
      </c>
      <c r="AV170" s="13" t="s">
        <v>84</v>
      </c>
      <c r="AW170" s="13" t="s">
        <v>32</v>
      </c>
      <c r="AX170" s="13" t="s">
        <v>76</v>
      </c>
      <c r="AY170" s="212" t="s">
        <v>116</v>
      </c>
    </row>
    <row r="171" spans="1:65" s="12" customFormat="1" ht="11.25">
      <c r="B171" s="191"/>
      <c r="C171" s="192"/>
      <c r="D171" s="193" t="s">
        <v>124</v>
      </c>
      <c r="E171" s="194" t="s">
        <v>1</v>
      </c>
      <c r="F171" s="195" t="s">
        <v>291</v>
      </c>
      <c r="G171" s="192"/>
      <c r="H171" s="196">
        <v>242.64</v>
      </c>
      <c r="I171" s="197"/>
      <c r="J171" s="192"/>
      <c r="K171" s="192"/>
      <c r="L171" s="198"/>
      <c r="M171" s="199"/>
      <c r="N171" s="200"/>
      <c r="O171" s="200"/>
      <c r="P171" s="200"/>
      <c r="Q171" s="200"/>
      <c r="R171" s="200"/>
      <c r="S171" s="200"/>
      <c r="T171" s="201"/>
      <c r="AT171" s="202" t="s">
        <v>124</v>
      </c>
      <c r="AU171" s="202" t="s">
        <v>86</v>
      </c>
      <c r="AV171" s="12" t="s">
        <v>86</v>
      </c>
      <c r="AW171" s="12" t="s">
        <v>32</v>
      </c>
      <c r="AX171" s="12" t="s">
        <v>76</v>
      </c>
      <c r="AY171" s="202" t="s">
        <v>116</v>
      </c>
    </row>
    <row r="172" spans="1:65" s="12" customFormat="1" ht="11.25">
      <c r="B172" s="191"/>
      <c r="C172" s="192"/>
      <c r="D172" s="193" t="s">
        <v>124</v>
      </c>
      <c r="E172" s="194" t="s">
        <v>1</v>
      </c>
      <c r="F172" s="195" t="s">
        <v>292</v>
      </c>
      <c r="G172" s="192"/>
      <c r="H172" s="196">
        <v>1</v>
      </c>
      <c r="I172" s="197"/>
      <c r="J172" s="192"/>
      <c r="K172" s="192"/>
      <c r="L172" s="198"/>
      <c r="M172" s="199"/>
      <c r="N172" s="200"/>
      <c r="O172" s="200"/>
      <c r="P172" s="200"/>
      <c r="Q172" s="200"/>
      <c r="R172" s="200"/>
      <c r="S172" s="200"/>
      <c r="T172" s="201"/>
      <c r="AT172" s="202" t="s">
        <v>124</v>
      </c>
      <c r="AU172" s="202" t="s">
        <v>86</v>
      </c>
      <c r="AV172" s="12" t="s">
        <v>86</v>
      </c>
      <c r="AW172" s="12" t="s">
        <v>32</v>
      </c>
      <c r="AX172" s="12" t="s">
        <v>76</v>
      </c>
      <c r="AY172" s="202" t="s">
        <v>116</v>
      </c>
    </row>
    <row r="173" spans="1:65" s="15" customFormat="1" ht="11.25">
      <c r="B173" s="234"/>
      <c r="C173" s="235"/>
      <c r="D173" s="193" t="s">
        <v>124</v>
      </c>
      <c r="E173" s="236" t="s">
        <v>1</v>
      </c>
      <c r="F173" s="237" t="s">
        <v>293</v>
      </c>
      <c r="G173" s="235"/>
      <c r="H173" s="238">
        <v>243.64</v>
      </c>
      <c r="I173" s="239"/>
      <c r="J173" s="235"/>
      <c r="K173" s="235"/>
      <c r="L173" s="240"/>
      <c r="M173" s="241"/>
      <c r="N173" s="242"/>
      <c r="O173" s="242"/>
      <c r="P173" s="242"/>
      <c r="Q173" s="242"/>
      <c r="R173" s="242"/>
      <c r="S173" s="242"/>
      <c r="T173" s="243"/>
      <c r="AT173" s="244" t="s">
        <v>124</v>
      </c>
      <c r="AU173" s="244" t="s">
        <v>86</v>
      </c>
      <c r="AV173" s="15" t="s">
        <v>115</v>
      </c>
      <c r="AW173" s="15" t="s">
        <v>32</v>
      </c>
      <c r="AX173" s="15" t="s">
        <v>84</v>
      </c>
      <c r="AY173" s="244" t="s">
        <v>116</v>
      </c>
    </row>
    <row r="174" spans="1:65" s="11" customFormat="1" ht="22.9" customHeight="1">
      <c r="B174" s="164"/>
      <c r="C174" s="165"/>
      <c r="D174" s="166" t="s">
        <v>75</v>
      </c>
      <c r="E174" s="222" t="s">
        <v>161</v>
      </c>
      <c r="F174" s="222" t="s">
        <v>294</v>
      </c>
      <c r="G174" s="165"/>
      <c r="H174" s="165"/>
      <c r="I174" s="168"/>
      <c r="J174" s="223">
        <f>BK174</f>
        <v>0</v>
      </c>
      <c r="K174" s="165"/>
      <c r="L174" s="170"/>
      <c r="M174" s="171"/>
      <c r="N174" s="172"/>
      <c r="O174" s="172"/>
      <c r="P174" s="173">
        <f>SUM(P175:P180)</f>
        <v>0</v>
      </c>
      <c r="Q174" s="172"/>
      <c r="R174" s="173">
        <f>SUM(R175:R180)</f>
        <v>0.25092999999999999</v>
      </c>
      <c r="S174" s="172"/>
      <c r="T174" s="174">
        <f>SUM(T175:T180)</f>
        <v>0.25</v>
      </c>
      <c r="AR174" s="175" t="s">
        <v>84</v>
      </c>
      <c r="AT174" s="176" t="s">
        <v>75</v>
      </c>
      <c r="AU174" s="176" t="s">
        <v>84</v>
      </c>
      <c r="AY174" s="175" t="s">
        <v>116</v>
      </c>
      <c r="BK174" s="177">
        <f>SUM(BK175:BK180)</f>
        <v>0</v>
      </c>
    </row>
    <row r="175" spans="1:65" s="2" customFormat="1" ht="16.5" customHeight="1">
      <c r="A175" s="34"/>
      <c r="B175" s="35"/>
      <c r="C175" s="178" t="s">
        <v>295</v>
      </c>
      <c r="D175" s="178" t="s">
        <v>117</v>
      </c>
      <c r="E175" s="179" t="s">
        <v>296</v>
      </c>
      <c r="F175" s="180" t="s">
        <v>297</v>
      </c>
      <c r="G175" s="181" t="s">
        <v>298</v>
      </c>
      <c r="H175" s="182">
        <v>1</v>
      </c>
      <c r="I175" s="183"/>
      <c r="J175" s="184">
        <f>ROUND(I175*H175,2)</f>
        <v>0</v>
      </c>
      <c r="K175" s="180" t="s">
        <v>121</v>
      </c>
      <c r="L175" s="39"/>
      <c r="M175" s="185" t="s">
        <v>1</v>
      </c>
      <c r="N175" s="186" t="s">
        <v>41</v>
      </c>
      <c r="O175" s="71"/>
      <c r="P175" s="187">
        <f>O175*H175</f>
        <v>0</v>
      </c>
      <c r="Q175" s="187">
        <v>0.10037</v>
      </c>
      <c r="R175" s="187">
        <f>Q175*H175</f>
        <v>0.10037</v>
      </c>
      <c r="S175" s="187">
        <v>0.1</v>
      </c>
      <c r="T175" s="188">
        <f>S175*H175</f>
        <v>0.1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89" t="s">
        <v>115</v>
      </c>
      <c r="AT175" s="189" t="s">
        <v>117</v>
      </c>
      <c r="AU175" s="189" t="s">
        <v>86</v>
      </c>
      <c r="AY175" s="17" t="s">
        <v>116</v>
      </c>
      <c r="BE175" s="190">
        <f>IF(N175="základní",J175,0)</f>
        <v>0</v>
      </c>
      <c r="BF175" s="190">
        <f>IF(N175="snížená",J175,0)</f>
        <v>0</v>
      </c>
      <c r="BG175" s="190">
        <f>IF(N175="zákl. přenesená",J175,0)</f>
        <v>0</v>
      </c>
      <c r="BH175" s="190">
        <f>IF(N175="sníž. přenesená",J175,0)</f>
        <v>0</v>
      </c>
      <c r="BI175" s="190">
        <f>IF(N175="nulová",J175,0)</f>
        <v>0</v>
      </c>
      <c r="BJ175" s="17" t="s">
        <v>84</v>
      </c>
      <c r="BK175" s="190">
        <f>ROUND(I175*H175,2)</f>
        <v>0</v>
      </c>
      <c r="BL175" s="17" t="s">
        <v>115</v>
      </c>
      <c r="BM175" s="189" t="s">
        <v>299</v>
      </c>
    </row>
    <row r="176" spans="1:65" s="12" customFormat="1" ht="11.25">
      <c r="B176" s="191"/>
      <c r="C176" s="192"/>
      <c r="D176" s="193" t="s">
        <v>124</v>
      </c>
      <c r="E176" s="194" t="s">
        <v>1</v>
      </c>
      <c r="F176" s="195" t="s">
        <v>300</v>
      </c>
      <c r="G176" s="192"/>
      <c r="H176" s="196">
        <v>1</v>
      </c>
      <c r="I176" s="197"/>
      <c r="J176" s="192"/>
      <c r="K176" s="192"/>
      <c r="L176" s="198"/>
      <c r="M176" s="199"/>
      <c r="N176" s="200"/>
      <c r="O176" s="200"/>
      <c r="P176" s="200"/>
      <c r="Q176" s="200"/>
      <c r="R176" s="200"/>
      <c r="S176" s="200"/>
      <c r="T176" s="201"/>
      <c r="AT176" s="202" t="s">
        <v>124</v>
      </c>
      <c r="AU176" s="202" t="s">
        <v>86</v>
      </c>
      <c r="AV176" s="12" t="s">
        <v>86</v>
      </c>
      <c r="AW176" s="12" t="s">
        <v>32</v>
      </c>
      <c r="AX176" s="12" t="s">
        <v>84</v>
      </c>
      <c r="AY176" s="202" t="s">
        <v>116</v>
      </c>
    </row>
    <row r="177" spans="1:65" s="13" customFormat="1" ht="11.25">
      <c r="B177" s="203"/>
      <c r="C177" s="204"/>
      <c r="D177" s="193" t="s">
        <v>124</v>
      </c>
      <c r="E177" s="205" t="s">
        <v>1</v>
      </c>
      <c r="F177" s="206" t="s">
        <v>301</v>
      </c>
      <c r="G177" s="204"/>
      <c r="H177" s="205" t="s">
        <v>1</v>
      </c>
      <c r="I177" s="207"/>
      <c r="J177" s="204"/>
      <c r="K177" s="204"/>
      <c r="L177" s="208"/>
      <c r="M177" s="209"/>
      <c r="N177" s="210"/>
      <c r="O177" s="210"/>
      <c r="P177" s="210"/>
      <c r="Q177" s="210"/>
      <c r="R177" s="210"/>
      <c r="S177" s="210"/>
      <c r="T177" s="211"/>
      <c r="AT177" s="212" t="s">
        <v>124</v>
      </c>
      <c r="AU177" s="212" t="s">
        <v>86</v>
      </c>
      <c r="AV177" s="13" t="s">
        <v>84</v>
      </c>
      <c r="AW177" s="13" t="s">
        <v>32</v>
      </c>
      <c r="AX177" s="13" t="s">
        <v>76</v>
      </c>
      <c r="AY177" s="212" t="s">
        <v>116</v>
      </c>
    </row>
    <row r="178" spans="1:65" s="2" customFormat="1" ht="16.5" customHeight="1">
      <c r="A178" s="34"/>
      <c r="B178" s="35"/>
      <c r="C178" s="178" t="s">
        <v>302</v>
      </c>
      <c r="D178" s="178" t="s">
        <v>117</v>
      </c>
      <c r="E178" s="179" t="s">
        <v>303</v>
      </c>
      <c r="F178" s="180" t="s">
        <v>304</v>
      </c>
      <c r="G178" s="181" t="s">
        <v>298</v>
      </c>
      <c r="H178" s="182">
        <v>1</v>
      </c>
      <c r="I178" s="183"/>
      <c r="J178" s="184">
        <f>ROUND(I178*H178,2)</f>
        <v>0</v>
      </c>
      <c r="K178" s="180" t="s">
        <v>121</v>
      </c>
      <c r="L178" s="39"/>
      <c r="M178" s="185" t="s">
        <v>1</v>
      </c>
      <c r="N178" s="186" t="s">
        <v>41</v>
      </c>
      <c r="O178" s="71"/>
      <c r="P178" s="187">
        <f>O178*H178</f>
        <v>0</v>
      </c>
      <c r="Q178" s="187">
        <v>0.15056</v>
      </c>
      <c r="R178" s="187">
        <f>Q178*H178</f>
        <v>0.15056</v>
      </c>
      <c r="S178" s="187">
        <v>0.15</v>
      </c>
      <c r="T178" s="188">
        <f>S178*H178</f>
        <v>0.15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89" t="s">
        <v>115</v>
      </c>
      <c r="AT178" s="189" t="s">
        <v>117</v>
      </c>
      <c r="AU178" s="189" t="s">
        <v>86</v>
      </c>
      <c r="AY178" s="17" t="s">
        <v>116</v>
      </c>
      <c r="BE178" s="190">
        <f>IF(N178="základní",J178,0)</f>
        <v>0</v>
      </c>
      <c r="BF178" s="190">
        <f>IF(N178="snížená",J178,0)</f>
        <v>0</v>
      </c>
      <c r="BG178" s="190">
        <f>IF(N178="zákl. přenesená",J178,0)</f>
        <v>0</v>
      </c>
      <c r="BH178" s="190">
        <f>IF(N178="sníž. přenesená",J178,0)</f>
        <v>0</v>
      </c>
      <c r="BI178" s="190">
        <f>IF(N178="nulová",J178,0)</f>
        <v>0</v>
      </c>
      <c r="BJ178" s="17" t="s">
        <v>84</v>
      </c>
      <c r="BK178" s="190">
        <f>ROUND(I178*H178,2)</f>
        <v>0</v>
      </c>
      <c r="BL178" s="17" t="s">
        <v>115</v>
      </c>
      <c r="BM178" s="189" t="s">
        <v>305</v>
      </c>
    </row>
    <row r="179" spans="1:65" s="12" customFormat="1" ht="11.25">
      <c r="B179" s="191"/>
      <c r="C179" s="192"/>
      <c r="D179" s="193" t="s">
        <v>124</v>
      </c>
      <c r="E179" s="194" t="s">
        <v>1</v>
      </c>
      <c r="F179" s="195" t="s">
        <v>300</v>
      </c>
      <c r="G179" s="192"/>
      <c r="H179" s="196">
        <v>1</v>
      </c>
      <c r="I179" s="197"/>
      <c r="J179" s="192"/>
      <c r="K179" s="192"/>
      <c r="L179" s="198"/>
      <c r="M179" s="199"/>
      <c r="N179" s="200"/>
      <c r="O179" s="200"/>
      <c r="P179" s="200"/>
      <c r="Q179" s="200"/>
      <c r="R179" s="200"/>
      <c r="S179" s="200"/>
      <c r="T179" s="201"/>
      <c r="AT179" s="202" t="s">
        <v>124</v>
      </c>
      <c r="AU179" s="202" t="s">
        <v>86</v>
      </c>
      <c r="AV179" s="12" t="s">
        <v>86</v>
      </c>
      <c r="AW179" s="12" t="s">
        <v>32</v>
      </c>
      <c r="AX179" s="12" t="s">
        <v>84</v>
      </c>
      <c r="AY179" s="202" t="s">
        <v>116</v>
      </c>
    </row>
    <row r="180" spans="1:65" s="13" customFormat="1" ht="11.25">
      <c r="B180" s="203"/>
      <c r="C180" s="204"/>
      <c r="D180" s="193" t="s">
        <v>124</v>
      </c>
      <c r="E180" s="205" t="s">
        <v>1</v>
      </c>
      <c r="F180" s="206" t="s">
        <v>301</v>
      </c>
      <c r="G180" s="204"/>
      <c r="H180" s="205" t="s">
        <v>1</v>
      </c>
      <c r="I180" s="207"/>
      <c r="J180" s="204"/>
      <c r="K180" s="204"/>
      <c r="L180" s="208"/>
      <c r="M180" s="209"/>
      <c r="N180" s="210"/>
      <c r="O180" s="210"/>
      <c r="P180" s="210"/>
      <c r="Q180" s="210"/>
      <c r="R180" s="210"/>
      <c r="S180" s="210"/>
      <c r="T180" s="211"/>
      <c r="AT180" s="212" t="s">
        <v>124</v>
      </c>
      <c r="AU180" s="212" t="s">
        <v>86</v>
      </c>
      <c r="AV180" s="13" t="s">
        <v>84</v>
      </c>
      <c r="AW180" s="13" t="s">
        <v>32</v>
      </c>
      <c r="AX180" s="13" t="s">
        <v>76</v>
      </c>
      <c r="AY180" s="212" t="s">
        <v>116</v>
      </c>
    </row>
    <row r="181" spans="1:65" s="11" customFormat="1" ht="22.9" customHeight="1">
      <c r="B181" s="164"/>
      <c r="C181" s="165"/>
      <c r="D181" s="166" t="s">
        <v>75</v>
      </c>
      <c r="E181" s="222" t="s">
        <v>167</v>
      </c>
      <c r="F181" s="222" t="s">
        <v>306</v>
      </c>
      <c r="G181" s="165"/>
      <c r="H181" s="165"/>
      <c r="I181" s="168"/>
      <c r="J181" s="223">
        <f>BK181</f>
        <v>0</v>
      </c>
      <c r="K181" s="165"/>
      <c r="L181" s="170"/>
      <c r="M181" s="171"/>
      <c r="N181" s="172"/>
      <c r="O181" s="172"/>
      <c r="P181" s="173">
        <f>SUM(P182:P191)</f>
        <v>0</v>
      </c>
      <c r="Q181" s="172"/>
      <c r="R181" s="173">
        <f>SUM(R182:R191)</f>
        <v>9.5199999999999994E-4</v>
      </c>
      <c r="S181" s="172"/>
      <c r="T181" s="174">
        <f>SUM(T182:T191)</f>
        <v>0</v>
      </c>
      <c r="AR181" s="175" t="s">
        <v>84</v>
      </c>
      <c r="AT181" s="176" t="s">
        <v>75</v>
      </c>
      <c r="AU181" s="176" t="s">
        <v>84</v>
      </c>
      <c r="AY181" s="175" t="s">
        <v>116</v>
      </c>
      <c r="BK181" s="177">
        <f>SUM(BK182:BK191)</f>
        <v>0</v>
      </c>
    </row>
    <row r="182" spans="1:65" s="2" customFormat="1" ht="21.75" customHeight="1">
      <c r="A182" s="34"/>
      <c r="B182" s="35"/>
      <c r="C182" s="178" t="s">
        <v>307</v>
      </c>
      <c r="D182" s="178" t="s">
        <v>117</v>
      </c>
      <c r="E182" s="179" t="s">
        <v>308</v>
      </c>
      <c r="F182" s="180" t="s">
        <v>309</v>
      </c>
      <c r="G182" s="181" t="s">
        <v>310</v>
      </c>
      <c r="H182" s="182">
        <v>3.4</v>
      </c>
      <c r="I182" s="183"/>
      <c r="J182" s="184">
        <f>ROUND(I182*H182,2)</f>
        <v>0</v>
      </c>
      <c r="K182" s="180" t="s">
        <v>121</v>
      </c>
      <c r="L182" s="39"/>
      <c r="M182" s="185" t="s">
        <v>1</v>
      </c>
      <c r="N182" s="186" t="s">
        <v>41</v>
      </c>
      <c r="O182" s="71"/>
      <c r="P182" s="187">
        <f>O182*H182</f>
        <v>0</v>
      </c>
      <c r="Q182" s="187">
        <v>0</v>
      </c>
      <c r="R182" s="187">
        <f>Q182*H182</f>
        <v>0</v>
      </c>
      <c r="S182" s="187">
        <v>0</v>
      </c>
      <c r="T182" s="188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189" t="s">
        <v>115</v>
      </c>
      <c r="AT182" s="189" t="s">
        <v>117</v>
      </c>
      <c r="AU182" s="189" t="s">
        <v>86</v>
      </c>
      <c r="AY182" s="17" t="s">
        <v>116</v>
      </c>
      <c r="BE182" s="190">
        <f>IF(N182="základní",J182,0)</f>
        <v>0</v>
      </c>
      <c r="BF182" s="190">
        <f>IF(N182="snížená",J182,0)</f>
        <v>0</v>
      </c>
      <c r="BG182" s="190">
        <f>IF(N182="zákl. přenesená",J182,0)</f>
        <v>0</v>
      </c>
      <c r="BH182" s="190">
        <f>IF(N182="sníž. přenesená",J182,0)</f>
        <v>0</v>
      </c>
      <c r="BI182" s="190">
        <f>IF(N182="nulová",J182,0)</f>
        <v>0</v>
      </c>
      <c r="BJ182" s="17" t="s">
        <v>84</v>
      </c>
      <c r="BK182" s="190">
        <f>ROUND(I182*H182,2)</f>
        <v>0</v>
      </c>
      <c r="BL182" s="17" t="s">
        <v>115</v>
      </c>
      <c r="BM182" s="189" t="s">
        <v>311</v>
      </c>
    </row>
    <row r="183" spans="1:65" s="12" customFormat="1" ht="11.25">
      <c r="B183" s="191"/>
      <c r="C183" s="192"/>
      <c r="D183" s="193" t="s">
        <v>124</v>
      </c>
      <c r="E183" s="194" t="s">
        <v>1</v>
      </c>
      <c r="F183" s="195" t="s">
        <v>312</v>
      </c>
      <c r="G183" s="192"/>
      <c r="H183" s="196">
        <v>3.4</v>
      </c>
      <c r="I183" s="197"/>
      <c r="J183" s="192"/>
      <c r="K183" s="192"/>
      <c r="L183" s="198"/>
      <c r="M183" s="199"/>
      <c r="N183" s="200"/>
      <c r="O183" s="200"/>
      <c r="P183" s="200"/>
      <c r="Q183" s="200"/>
      <c r="R183" s="200"/>
      <c r="S183" s="200"/>
      <c r="T183" s="201"/>
      <c r="AT183" s="202" t="s">
        <v>124</v>
      </c>
      <c r="AU183" s="202" t="s">
        <v>86</v>
      </c>
      <c r="AV183" s="12" t="s">
        <v>86</v>
      </c>
      <c r="AW183" s="12" t="s">
        <v>32</v>
      </c>
      <c r="AX183" s="12" t="s">
        <v>84</v>
      </c>
      <c r="AY183" s="202" t="s">
        <v>116</v>
      </c>
    </row>
    <row r="184" spans="1:65" s="2" customFormat="1" ht="24.2" customHeight="1">
      <c r="A184" s="34"/>
      <c r="B184" s="35"/>
      <c r="C184" s="178" t="s">
        <v>7</v>
      </c>
      <c r="D184" s="178" t="s">
        <v>117</v>
      </c>
      <c r="E184" s="179" t="s">
        <v>313</v>
      </c>
      <c r="F184" s="180" t="s">
        <v>314</v>
      </c>
      <c r="G184" s="181" t="s">
        <v>310</v>
      </c>
      <c r="H184" s="182">
        <v>3.4</v>
      </c>
      <c r="I184" s="183"/>
      <c r="J184" s="184">
        <f>ROUND(I184*H184,2)</f>
        <v>0</v>
      </c>
      <c r="K184" s="180" t="s">
        <v>121</v>
      </c>
      <c r="L184" s="39"/>
      <c r="M184" s="185" t="s">
        <v>1</v>
      </c>
      <c r="N184" s="186" t="s">
        <v>41</v>
      </c>
      <c r="O184" s="71"/>
      <c r="P184" s="187">
        <f>O184*H184</f>
        <v>0</v>
      </c>
      <c r="Q184" s="187">
        <v>2.7999999999999998E-4</v>
      </c>
      <c r="R184" s="187">
        <f>Q184*H184</f>
        <v>9.5199999999999994E-4</v>
      </c>
      <c r="S184" s="187">
        <v>0</v>
      </c>
      <c r="T184" s="188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89" t="s">
        <v>115</v>
      </c>
      <c r="AT184" s="189" t="s">
        <v>117</v>
      </c>
      <c r="AU184" s="189" t="s">
        <v>86</v>
      </c>
      <c r="AY184" s="17" t="s">
        <v>116</v>
      </c>
      <c r="BE184" s="190">
        <f>IF(N184="základní",J184,0)</f>
        <v>0</v>
      </c>
      <c r="BF184" s="190">
        <f>IF(N184="snížená",J184,0)</f>
        <v>0</v>
      </c>
      <c r="BG184" s="190">
        <f>IF(N184="zákl. přenesená",J184,0)</f>
        <v>0</v>
      </c>
      <c r="BH184" s="190">
        <f>IF(N184="sníž. přenesená",J184,0)</f>
        <v>0</v>
      </c>
      <c r="BI184" s="190">
        <f>IF(N184="nulová",J184,0)</f>
        <v>0</v>
      </c>
      <c r="BJ184" s="17" t="s">
        <v>84</v>
      </c>
      <c r="BK184" s="190">
        <f>ROUND(I184*H184,2)</f>
        <v>0</v>
      </c>
      <c r="BL184" s="17" t="s">
        <v>115</v>
      </c>
      <c r="BM184" s="189" t="s">
        <v>315</v>
      </c>
    </row>
    <row r="185" spans="1:65" s="12" customFormat="1" ht="11.25">
      <c r="B185" s="191"/>
      <c r="C185" s="192"/>
      <c r="D185" s="193" t="s">
        <v>124</v>
      </c>
      <c r="E185" s="194" t="s">
        <v>1</v>
      </c>
      <c r="F185" s="195" t="s">
        <v>312</v>
      </c>
      <c r="G185" s="192"/>
      <c r="H185" s="196">
        <v>3.4</v>
      </c>
      <c r="I185" s="197"/>
      <c r="J185" s="192"/>
      <c r="K185" s="192"/>
      <c r="L185" s="198"/>
      <c r="M185" s="199"/>
      <c r="N185" s="200"/>
      <c r="O185" s="200"/>
      <c r="P185" s="200"/>
      <c r="Q185" s="200"/>
      <c r="R185" s="200"/>
      <c r="S185" s="200"/>
      <c r="T185" s="201"/>
      <c r="AT185" s="202" t="s">
        <v>124</v>
      </c>
      <c r="AU185" s="202" t="s">
        <v>86</v>
      </c>
      <c r="AV185" s="12" t="s">
        <v>86</v>
      </c>
      <c r="AW185" s="12" t="s">
        <v>32</v>
      </c>
      <c r="AX185" s="12" t="s">
        <v>84</v>
      </c>
      <c r="AY185" s="202" t="s">
        <v>116</v>
      </c>
    </row>
    <row r="186" spans="1:65" s="2" customFormat="1" ht="24.2" customHeight="1">
      <c r="A186" s="34"/>
      <c r="B186" s="35"/>
      <c r="C186" s="178" t="s">
        <v>316</v>
      </c>
      <c r="D186" s="178" t="s">
        <v>117</v>
      </c>
      <c r="E186" s="179" t="s">
        <v>317</v>
      </c>
      <c r="F186" s="180" t="s">
        <v>318</v>
      </c>
      <c r="G186" s="181" t="s">
        <v>310</v>
      </c>
      <c r="H186" s="182">
        <v>6.8</v>
      </c>
      <c r="I186" s="183"/>
      <c r="J186" s="184">
        <f>ROUND(I186*H186,2)</f>
        <v>0</v>
      </c>
      <c r="K186" s="180" t="s">
        <v>121</v>
      </c>
      <c r="L186" s="39"/>
      <c r="M186" s="185" t="s">
        <v>1</v>
      </c>
      <c r="N186" s="186" t="s">
        <v>41</v>
      </c>
      <c r="O186" s="71"/>
      <c r="P186" s="187">
        <f>O186*H186</f>
        <v>0</v>
      </c>
      <c r="Q186" s="187">
        <v>0</v>
      </c>
      <c r="R186" s="187">
        <f>Q186*H186</f>
        <v>0</v>
      </c>
      <c r="S186" s="187">
        <v>0</v>
      </c>
      <c r="T186" s="188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89" t="s">
        <v>115</v>
      </c>
      <c r="AT186" s="189" t="s">
        <v>117</v>
      </c>
      <c r="AU186" s="189" t="s">
        <v>86</v>
      </c>
      <c r="AY186" s="17" t="s">
        <v>116</v>
      </c>
      <c r="BE186" s="190">
        <f>IF(N186="základní",J186,0)</f>
        <v>0</v>
      </c>
      <c r="BF186" s="190">
        <f>IF(N186="snížená",J186,0)</f>
        <v>0</v>
      </c>
      <c r="BG186" s="190">
        <f>IF(N186="zákl. přenesená",J186,0)</f>
        <v>0</v>
      </c>
      <c r="BH186" s="190">
        <f>IF(N186="sníž. přenesená",J186,0)</f>
        <v>0</v>
      </c>
      <c r="BI186" s="190">
        <f>IF(N186="nulová",J186,0)</f>
        <v>0</v>
      </c>
      <c r="BJ186" s="17" t="s">
        <v>84</v>
      </c>
      <c r="BK186" s="190">
        <f>ROUND(I186*H186,2)</f>
        <v>0</v>
      </c>
      <c r="BL186" s="17" t="s">
        <v>115</v>
      </c>
      <c r="BM186" s="189" t="s">
        <v>319</v>
      </c>
    </row>
    <row r="187" spans="1:65" s="12" customFormat="1" ht="11.25">
      <c r="B187" s="191"/>
      <c r="C187" s="192"/>
      <c r="D187" s="193" t="s">
        <v>124</v>
      </c>
      <c r="E187" s="194" t="s">
        <v>1</v>
      </c>
      <c r="F187" s="195" t="s">
        <v>320</v>
      </c>
      <c r="G187" s="192"/>
      <c r="H187" s="196">
        <v>3.4</v>
      </c>
      <c r="I187" s="197"/>
      <c r="J187" s="192"/>
      <c r="K187" s="192"/>
      <c r="L187" s="198"/>
      <c r="M187" s="199"/>
      <c r="N187" s="200"/>
      <c r="O187" s="200"/>
      <c r="P187" s="200"/>
      <c r="Q187" s="200"/>
      <c r="R187" s="200"/>
      <c r="S187" s="200"/>
      <c r="T187" s="201"/>
      <c r="AT187" s="202" t="s">
        <v>124</v>
      </c>
      <c r="AU187" s="202" t="s">
        <v>86</v>
      </c>
      <c r="AV187" s="12" t="s">
        <v>86</v>
      </c>
      <c r="AW187" s="12" t="s">
        <v>32</v>
      </c>
      <c r="AX187" s="12" t="s">
        <v>76</v>
      </c>
      <c r="AY187" s="202" t="s">
        <v>116</v>
      </c>
    </row>
    <row r="188" spans="1:65" s="12" customFormat="1" ht="11.25">
      <c r="B188" s="191"/>
      <c r="C188" s="192"/>
      <c r="D188" s="193" t="s">
        <v>124</v>
      </c>
      <c r="E188" s="194" t="s">
        <v>1</v>
      </c>
      <c r="F188" s="195" t="s">
        <v>321</v>
      </c>
      <c r="G188" s="192"/>
      <c r="H188" s="196">
        <v>3.4</v>
      </c>
      <c r="I188" s="197"/>
      <c r="J188" s="192"/>
      <c r="K188" s="192"/>
      <c r="L188" s="198"/>
      <c r="M188" s="199"/>
      <c r="N188" s="200"/>
      <c r="O188" s="200"/>
      <c r="P188" s="200"/>
      <c r="Q188" s="200"/>
      <c r="R188" s="200"/>
      <c r="S188" s="200"/>
      <c r="T188" s="201"/>
      <c r="AT188" s="202" t="s">
        <v>124</v>
      </c>
      <c r="AU188" s="202" t="s">
        <v>86</v>
      </c>
      <c r="AV188" s="12" t="s">
        <v>86</v>
      </c>
      <c r="AW188" s="12" t="s">
        <v>32</v>
      </c>
      <c r="AX188" s="12" t="s">
        <v>76</v>
      </c>
      <c r="AY188" s="202" t="s">
        <v>116</v>
      </c>
    </row>
    <row r="189" spans="1:65" s="15" customFormat="1" ht="11.25">
      <c r="B189" s="234"/>
      <c r="C189" s="235"/>
      <c r="D189" s="193" t="s">
        <v>124</v>
      </c>
      <c r="E189" s="236" t="s">
        <v>1</v>
      </c>
      <c r="F189" s="237" t="s">
        <v>293</v>
      </c>
      <c r="G189" s="235"/>
      <c r="H189" s="238">
        <v>6.8</v>
      </c>
      <c r="I189" s="239"/>
      <c r="J189" s="235"/>
      <c r="K189" s="235"/>
      <c r="L189" s="240"/>
      <c r="M189" s="241"/>
      <c r="N189" s="242"/>
      <c r="O189" s="242"/>
      <c r="P189" s="242"/>
      <c r="Q189" s="242"/>
      <c r="R189" s="242"/>
      <c r="S189" s="242"/>
      <c r="T189" s="243"/>
      <c r="AT189" s="244" t="s">
        <v>124</v>
      </c>
      <c r="AU189" s="244" t="s">
        <v>86</v>
      </c>
      <c r="AV189" s="15" t="s">
        <v>115</v>
      </c>
      <c r="AW189" s="15" t="s">
        <v>32</v>
      </c>
      <c r="AX189" s="15" t="s">
        <v>84</v>
      </c>
      <c r="AY189" s="244" t="s">
        <v>116</v>
      </c>
    </row>
    <row r="190" spans="1:65" s="2" customFormat="1" ht="16.5" customHeight="1">
      <c r="A190" s="34"/>
      <c r="B190" s="35"/>
      <c r="C190" s="178" t="s">
        <v>322</v>
      </c>
      <c r="D190" s="178" t="s">
        <v>117</v>
      </c>
      <c r="E190" s="179" t="s">
        <v>323</v>
      </c>
      <c r="F190" s="180" t="s">
        <v>324</v>
      </c>
      <c r="G190" s="181" t="s">
        <v>310</v>
      </c>
      <c r="H190" s="182">
        <v>3.4</v>
      </c>
      <c r="I190" s="183"/>
      <c r="J190" s="184">
        <f>ROUND(I190*H190,2)</f>
        <v>0</v>
      </c>
      <c r="K190" s="180" t="s">
        <v>121</v>
      </c>
      <c r="L190" s="39"/>
      <c r="M190" s="185" t="s">
        <v>1</v>
      </c>
      <c r="N190" s="186" t="s">
        <v>41</v>
      </c>
      <c r="O190" s="71"/>
      <c r="P190" s="187">
        <f>O190*H190</f>
        <v>0</v>
      </c>
      <c r="Q190" s="187">
        <v>0</v>
      </c>
      <c r="R190" s="187">
        <f>Q190*H190</f>
        <v>0</v>
      </c>
      <c r="S190" s="187">
        <v>0</v>
      </c>
      <c r="T190" s="188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189" t="s">
        <v>115</v>
      </c>
      <c r="AT190" s="189" t="s">
        <v>117</v>
      </c>
      <c r="AU190" s="189" t="s">
        <v>86</v>
      </c>
      <c r="AY190" s="17" t="s">
        <v>116</v>
      </c>
      <c r="BE190" s="190">
        <f>IF(N190="základní",J190,0)</f>
        <v>0</v>
      </c>
      <c r="BF190" s="190">
        <f>IF(N190="snížená",J190,0)</f>
        <v>0</v>
      </c>
      <c r="BG190" s="190">
        <f>IF(N190="zákl. přenesená",J190,0)</f>
        <v>0</v>
      </c>
      <c r="BH190" s="190">
        <f>IF(N190="sníž. přenesená",J190,0)</f>
        <v>0</v>
      </c>
      <c r="BI190" s="190">
        <f>IF(N190="nulová",J190,0)</f>
        <v>0</v>
      </c>
      <c r="BJ190" s="17" t="s">
        <v>84</v>
      </c>
      <c r="BK190" s="190">
        <f>ROUND(I190*H190,2)</f>
        <v>0</v>
      </c>
      <c r="BL190" s="17" t="s">
        <v>115</v>
      </c>
      <c r="BM190" s="189" t="s">
        <v>325</v>
      </c>
    </row>
    <row r="191" spans="1:65" s="12" customFormat="1" ht="11.25">
      <c r="B191" s="191"/>
      <c r="C191" s="192"/>
      <c r="D191" s="193" t="s">
        <v>124</v>
      </c>
      <c r="E191" s="194" t="s">
        <v>1</v>
      </c>
      <c r="F191" s="195" t="s">
        <v>326</v>
      </c>
      <c r="G191" s="192"/>
      <c r="H191" s="196">
        <v>3.4</v>
      </c>
      <c r="I191" s="197"/>
      <c r="J191" s="192"/>
      <c r="K191" s="192"/>
      <c r="L191" s="198"/>
      <c r="M191" s="199"/>
      <c r="N191" s="200"/>
      <c r="O191" s="200"/>
      <c r="P191" s="200"/>
      <c r="Q191" s="200"/>
      <c r="R191" s="200"/>
      <c r="S191" s="200"/>
      <c r="T191" s="201"/>
      <c r="AT191" s="202" t="s">
        <v>124</v>
      </c>
      <c r="AU191" s="202" t="s">
        <v>86</v>
      </c>
      <c r="AV191" s="12" t="s">
        <v>86</v>
      </c>
      <c r="AW191" s="12" t="s">
        <v>32</v>
      </c>
      <c r="AX191" s="12" t="s">
        <v>84</v>
      </c>
      <c r="AY191" s="202" t="s">
        <v>116</v>
      </c>
    </row>
    <row r="192" spans="1:65" s="11" customFormat="1" ht="22.9" customHeight="1">
      <c r="B192" s="164"/>
      <c r="C192" s="165"/>
      <c r="D192" s="166" t="s">
        <v>75</v>
      </c>
      <c r="E192" s="222" t="s">
        <v>327</v>
      </c>
      <c r="F192" s="222" t="s">
        <v>328</v>
      </c>
      <c r="G192" s="165"/>
      <c r="H192" s="165"/>
      <c r="I192" s="168"/>
      <c r="J192" s="223">
        <f>BK192</f>
        <v>0</v>
      </c>
      <c r="K192" s="165"/>
      <c r="L192" s="170"/>
      <c r="M192" s="171"/>
      <c r="N192" s="172"/>
      <c r="O192" s="172"/>
      <c r="P192" s="173">
        <f>P193</f>
        <v>0</v>
      </c>
      <c r="Q192" s="172"/>
      <c r="R192" s="173">
        <f>R193</f>
        <v>0</v>
      </c>
      <c r="S192" s="172"/>
      <c r="T192" s="174">
        <f>T193</f>
        <v>0</v>
      </c>
      <c r="AR192" s="175" t="s">
        <v>84</v>
      </c>
      <c r="AT192" s="176" t="s">
        <v>75</v>
      </c>
      <c r="AU192" s="176" t="s">
        <v>84</v>
      </c>
      <c r="AY192" s="175" t="s">
        <v>116</v>
      </c>
      <c r="BK192" s="177">
        <f>BK193</f>
        <v>0</v>
      </c>
    </row>
    <row r="193" spans="1:65" s="2" customFormat="1" ht="24.2" customHeight="1">
      <c r="A193" s="34"/>
      <c r="B193" s="35"/>
      <c r="C193" s="178" t="s">
        <v>329</v>
      </c>
      <c r="D193" s="178" t="s">
        <v>117</v>
      </c>
      <c r="E193" s="179" t="s">
        <v>330</v>
      </c>
      <c r="F193" s="180" t="s">
        <v>331</v>
      </c>
      <c r="G193" s="181" t="s">
        <v>237</v>
      </c>
      <c r="H193" s="182">
        <v>51.704999999999998</v>
      </c>
      <c r="I193" s="183"/>
      <c r="J193" s="184">
        <f>ROUND(I193*H193,2)</f>
        <v>0</v>
      </c>
      <c r="K193" s="180" t="s">
        <v>121</v>
      </c>
      <c r="L193" s="39"/>
      <c r="M193" s="245" t="s">
        <v>1</v>
      </c>
      <c r="N193" s="246" t="s">
        <v>41</v>
      </c>
      <c r="O193" s="247"/>
      <c r="P193" s="248">
        <f>O193*H193</f>
        <v>0</v>
      </c>
      <c r="Q193" s="248">
        <v>0</v>
      </c>
      <c r="R193" s="248">
        <f>Q193*H193</f>
        <v>0</v>
      </c>
      <c r="S193" s="248">
        <v>0</v>
      </c>
      <c r="T193" s="249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189" t="s">
        <v>115</v>
      </c>
      <c r="AT193" s="189" t="s">
        <v>117</v>
      </c>
      <c r="AU193" s="189" t="s">
        <v>86</v>
      </c>
      <c r="AY193" s="17" t="s">
        <v>116</v>
      </c>
      <c r="BE193" s="190">
        <f>IF(N193="základní",J193,0)</f>
        <v>0</v>
      </c>
      <c r="BF193" s="190">
        <f>IF(N193="snížená",J193,0)</f>
        <v>0</v>
      </c>
      <c r="BG193" s="190">
        <f>IF(N193="zákl. přenesená",J193,0)</f>
        <v>0</v>
      </c>
      <c r="BH193" s="190">
        <f>IF(N193="sníž. přenesená",J193,0)</f>
        <v>0</v>
      </c>
      <c r="BI193" s="190">
        <f>IF(N193="nulová",J193,0)</f>
        <v>0</v>
      </c>
      <c r="BJ193" s="17" t="s">
        <v>84</v>
      </c>
      <c r="BK193" s="190">
        <f>ROUND(I193*H193,2)</f>
        <v>0</v>
      </c>
      <c r="BL193" s="17" t="s">
        <v>115</v>
      </c>
      <c r="BM193" s="189" t="s">
        <v>332</v>
      </c>
    </row>
    <row r="194" spans="1:65" s="2" customFormat="1" ht="6.95" customHeight="1">
      <c r="A194" s="34"/>
      <c r="B194" s="54"/>
      <c r="C194" s="55"/>
      <c r="D194" s="55"/>
      <c r="E194" s="55"/>
      <c r="F194" s="55"/>
      <c r="G194" s="55"/>
      <c r="H194" s="55"/>
      <c r="I194" s="55"/>
      <c r="J194" s="55"/>
      <c r="K194" s="55"/>
      <c r="L194" s="39"/>
      <c r="M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</row>
  </sheetData>
  <sheetProtection password="CC35" sheet="1" objects="1" scenarios="1" formatColumns="0" formatRows="0" autoFilter="0"/>
  <autoFilter ref="C121:K193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4" fitToHeight="100" orientation="landscape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6</vt:i4>
      </vt:variant>
    </vt:vector>
  </HeadingPairs>
  <TitlesOfParts>
    <vt:vector size="9" baseType="lpstr">
      <vt:lpstr>Rekapitulace stavby</vt:lpstr>
      <vt:lpstr>02 - Ostatní a vedlejší n...</vt:lpstr>
      <vt:lpstr>101b - Místní komunikace ...</vt:lpstr>
      <vt:lpstr>'02 - Ostatní a vedlejší n...'!Názvy_tisku</vt:lpstr>
      <vt:lpstr>'101b - Místní komunikace ...'!Názvy_tisku</vt:lpstr>
      <vt:lpstr>'Rekapitulace stavby'!Názvy_tisku</vt:lpstr>
      <vt:lpstr>'02 - Ostatní a vedlejší n...'!Oblast_tisku</vt:lpstr>
      <vt:lpstr>'101b - Místní komunikace ...'!Oblast_tisku</vt:lpstr>
      <vt:lpstr>'Rekapitulace stavby'!Oblast_tisku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kros\Karel</dc:creator>
  <cp:lastModifiedBy>intel4790K</cp:lastModifiedBy>
  <cp:lastPrinted>2025-01-07T14:15:38Z</cp:lastPrinted>
  <dcterms:created xsi:type="dcterms:W3CDTF">2025-01-07T14:08:28Z</dcterms:created>
  <dcterms:modified xsi:type="dcterms:W3CDTF">2025-01-07T14:15:53Z</dcterms:modified>
</cp:coreProperties>
</file>