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D:\Jindrichuv_Hradec\JH_Mnisek_MK\kros\rozdelene_2024_II\"/>
    </mc:Choice>
  </mc:AlternateContent>
  <bookViews>
    <workbookView xWindow="0" yWindow="0" windowWidth="0" windowHeight="0"/>
  </bookViews>
  <sheets>
    <sheet name="Rekapitulace stavby" sheetId="1" r:id="rId1"/>
    <sheet name="02 - Ostatní a vedlejší n..." sheetId="2" r:id="rId2"/>
    <sheet name="101a - Místní komunikace ..." sheetId="3" r:id="rId3"/>
  </sheets>
  <definedNames>
    <definedName name="_xlnm.Print_Area" localSheetId="0">'Rekapitulace stavby'!$D$4:$AO$76,'Rekapitulace stavby'!$C$82:$AQ$97</definedName>
    <definedName name="_xlnm.Print_Titles" localSheetId="0">'Rekapitulace stavby'!$92:$92</definedName>
    <definedName name="_xlnm._FilterDatabase" localSheetId="1" hidden="1">'02 - Ostatní a vedlejší n...'!$C$116:$K$161</definedName>
    <definedName name="_xlnm.Print_Area" localSheetId="1">'02 - Ostatní a vedlejší n...'!$C$4:$J$39,'02 - Ostatní a vedlejší n...'!$C$50:$J$76,'02 - Ostatní a vedlejší n...'!$C$82:$J$98,'02 - Ostatní a vedlejší n...'!$C$104:$K$161</definedName>
    <definedName name="_xlnm.Print_Titles" localSheetId="1">'02 - Ostatní a vedlejší n...'!$116:$116</definedName>
    <definedName name="_xlnm._FilterDatabase" localSheetId="2" hidden="1">'101a - Místní komunikace ...'!$C$120:$K$242</definedName>
    <definedName name="_xlnm.Print_Area" localSheetId="2">'101a - Místní komunikace ...'!$C$4:$J$39,'101a - Místní komunikace ...'!$C$50:$J$76,'101a - Místní komunikace ...'!$C$82:$J$102,'101a - Místní komunikace ...'!$C$108:$K$242</definedName>
    <definedName name="_xlnm.Print_Titles" localSheetId="2">'101a - Místní komunikace ...'!$120:$120</definedName>
  </definedNames>
  <calcPr/>
</workbook>
</file>

<file path=xl/calcChain.xml><?xml version="1.0" encoding="utf-8"?>
<calcChain xmlns="http://schemas.openxmlformats.org/spreadsheetml/2006/main">
  <c i="3" l="1" r="J37"/>
  <c r="J36"/>
  <c i="1" r="AY96"/>
  <c i="3" r="J35"/>
  <c i="1" r="AX96"/>
  <c i="3" r="BI242"/>
  <c r="BH242"/>
  <c r="BG242"/>
  <c r="BF242"/>
  <c r="T242"/>
  <c r="T241"/>
  <c r="R242"/>
  <c r="R241"/>
  <c r="P242"/>
  <c r="P241"/>
  <c r="BI239"/>
  <c r="BH239"/>
  <c r="BG239"/>
  <c r="BF239"/>
  <c r="T239"/>
  <c r="R239"/>
  <c r="P239"/>
  <c r="BI237"/>
  <c r="BH237"/>
  <c r="BG237"/>
  <c r="BF237"/>
  <c r="T237"/>
  <c r="R237"/>
  <c r="P237"/>
  <c r="BI232"/>
  <c r="BH232"/>
  <c r="BG232"/>
  <c r="BF232"/>
  <c r="T232"/>
  <c r="R232"/>
  <c r="P232"/>
  <c r="BI230"/>
  <c r="BH230"/>
  <c r="BG230"/>
  <c r="BF230"/>
  <c r="T230"/>
  <c r="R230"/>
  <c r="P230"/>
  <c r="BI228"/>
  <c r="BH228"/>
  <c r="BG228"/>
  <c r="BF228"/>
  <c r="T228"/>
  <c r="R228"/>
  <c r="P228"/>
  <c r="BI224"/>
  <c r="BH224"/>
  <c r="BG224"/>
  <c r="BF224"/>
  <c r="T224"/>
  <c r="R224"/>
  <c r="P224"/>
  <c r="BI221"/>
  <c r="BH221"/>
  <c r="BG221"/>
  <c r="BF221"/>
  <c r="T221"/>
  <c r="R221"/>
  <c r="P221"/>
  <c r="BI217"/>
  <c r="BH217"/>
  <c r="BG217"/>
  <c r="BF217"/>
  <c r="T217"/>
  <c r="R217"/>
  <c r="P217"/>
  <c r="BI212"/>
  <c r="BH212"/>
  <c r="BG212"/>
  <c r="BF212"/>
  <c r="T212"/>
  <c r="R212"/>
  <c r="P212"/>
  <c r="BI208"/>
  <c r="BH208"/>
  <c r="BG208"/>
  <c r="BF208"/>
  <c r="T208"/>
  <c r="R208"/>
  <c r="P208"/>
  <c r="BI205"/>
  <c r="BH205"/>
  <c r="BG205"/>
  <c r="BF205"/>
  <c r="T205"/>
  <c r="R205"/>
  <c r="P205"/>
  <c r="BI203"/>
  <c r="BH203"/>
  <c r="BG203"/>
  <c r="BF203"/>
  <c r="T203"/>
  <c r="R203"/>
  <c r="P203"/>
  <c r="BI198"/>
  <c r="BH198"/>
  <c r="BG198"/>
  <c r="BF198"/>
  <c r="T198"/>
  <c r="R198"/>
  <c r="P198"/>
  <c r="BI193"/>
  <c r="BH193"/>
  <c r="BG193"/>
  <c r="BF193"/>
  <c r="T193"/>
  <c r="R193"/>
  <c r="P193"/>
  <c r="BI188"/>
  <c r="BH188"/>
  <c r="BG188"/>
  <c r="BF188"/>
  <c r="T188"/>
  <c r="R188"/>
  <c r="P188"/>
  <c r="BI184"/>
  <c r="BH184"/>
  <c r="BG184"/>
  <c r="BF184"/>
  <c r="T184"/>
  <c r="R184"/>
  <c r="P184"/>
  <c r="BI182"/>
  <c r="BH182"/>
  <c r="BG182"/>
  <c r="BF182"/>
  <c r="T182"/>
  <c r="R182"/>
  <c r="P182"/>
  <c r="BI180"/>
  <c r="BH180"/>
  <c r="BG180"/>
  <c r="BF180"/>
  <c r="T180"/>
  <c r="R180"/>
  <c r="P180"/>
  <c r="BI178"/>
  <c r="BH178"/>
  <c r="BG178"/>
  <c r="BF178"/>
  <c r="T178"/>
  <c r="R178"/>
  <c r="P178"/>
  <c r="BI175"/>
  <c r="BH175"/>
  <c r="BG175"/>
  <c r="BF175"/>
  <c r="T175"/>
  <c r="R175"/>
  <c r="P175"/>
  <c r="BI173"/>
  <c r="BH173"/>
  <c r="BG173"/>
  <c r="BF173"/>
  <c r="T173"/>
  <c r="R173"/>
  <c r="P173"/>
  <c r="BI171"/>
  <c r="BH171"/>
  <c r="BG171"/>
  <c r="BF171"/>
  <c r="T171"/>
  <c r="R171"/>
  <c r="P171"/>
  <c r="BI164"/>
  <c r="BH164"/>
  <c r="BG164"/>
  <c r="BF164"/>
  <c r="T164"/>
  <c r="R164"/>
  <c r="P164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3"/>
  <c r="BH153"/>
  <c r="BG153"/>
  <c r="BF153"/>
  <c r="T153"/>
  <c r="R153"/>
  <c r="P153"/>
  <c r="BI148"/>
  <c r="BH148"/>
  <c r="BG148"/>
  <c r="BF148"/>
  <c r="T148"/>
  <c r="R148"/>
  <c r="P148"/>
  <c r="BI145"/>
  <c r="BH145"/>
  <c r="BG145"/>
  <c r="BF145"/>
  <c r="T145"/>
  <c r="R145"/>
  <c r="P145"/>
  <c r="BI143"/>
  <c r="BH143"/>
  <c r="BG143"/>
  <c r="BF143"/>
  <c r="T143"/>
  <c r="R143"/>
  <c r="P143"/>
  <c r="BI139"/>
  <c r="BH139"/>
  <c r="BG139"/>
  <c r="BF139"/>
  <c r="T139"/>
  <c r="R139"/>
  <c r="P139"/>
  <c r="BI137"/>
  <c r="BH137"/>
  <c r="BG137"/>
  <c r="BF137"/>
  <c r="T137"/>
  <c r="R137"/>
  <c r="P137"/>
  <c r="BI132"/>
  <c r="BH132"/>
  <c r="BG132"/>
  <c r="BF132"/>
  <c r="T132"/>
  <c r="R132"/>
  <c r="P132"/>
  <c r="BI128"/>
  <c r="BH128"/>
  <c r="BG128"/>
  <c r="BF128"/>
  <c r="T128"/>
  <c r="R128"/>
  <c r="P128"/>
  <c r="BI124"/>
  <c r="BH124"/>
  <c r="BG124"/>
  <c r="BF124"/>
  <c r="T124"/>
  <c r="R124"/>
  <c r="P124"/>
  <c r="J117"/>
  <c r="F117"/>
  <c r="F115"/>
  <c r="E113"/>
  <c r="J91"/>
  <c r="F91"/>
  <c r="F89"/>
  <c r="E87"/>
  <c r="J24"/>
  <c r="E24"/>
  <c r="J118"/>
  <c r="J23"/>
  <c r="J18"/>
  <c r="E18"/>
  <c r="F118"/>
  <c r="J17"/>
  <c r="J12"/>
  <c r="J115"/>
  <c r="E7"/>
  <c r="E111"/>
  <c i="2" r="J37"/>
  <c r="J36"/>
  <c i="1" r="AY95"/>
  <c i="2" r="J35"/>
  <c i="1" r="AX95"/>
  <c i="2" r="BI159"/>
  <c r="BH159"/>
  <c r="BG159"/>
  <c r="BF159"/>
  <c r="T159"/>
  <c r="R159"/>
  <c r="P159"/>
  <c r="BI155"/>
  <c r="BH155"/>
  <c r="BG155"/>
  <c r="BF155"/>
  <c r="T155"/>
  <c r="R155"/>
  <c r="P155"/>
  <c r="BI153"/>
  <c r="BH153"/>
  <c r="BG153"/>
  <c r="BF153"/>
  <c r="T153"/>
  <c r="R153"/>
  <c r="P153"/>
  <c r="BI150"/>
  <c r="BH150"/>
  <c r="BG150"/>
  <c r="BF150"/>
  <c r="T150"/>
  <c r="R150"/>
  <c r="P150"/>
  <c r="BI147"/>
  <c r="BH147"/>
  <c r="BG147"/>
  <c r="BF147"/>
  <c r="T147"/>
  <c r="R147"/>
  <c r="P147"/>
  <c r="BI143"/>
  <c r="BH143"/>
  <c r="BG143"/>
  <c r="BF143"/>
  <c r="T143"/>
  <c r="R143"/>
  <c r="P143"/>
  <c r="BI140"/>
  <c r="BH140"/>
  <c r="BG140"/>
  <c r="BF140"/>
  <c r="T140"/>
  <c r="R140"/>
  <c r="P140"/>
  <c r="BI136"/>
  <c r="BH136"/>
  <c r="BG136"/>
  <c r="BF136"/>
  <c r="T136"/>
  <c r="R136"/>
  <c r="P136"/>
  <c r="BI132"/>
  <c r="BH132"/>
  <c r="BG132"/>
  <c r="BF132"/>
  <c r="T132"/>
  <c r="R132"/>
  <c r="P132"/>
  <c r="BI129"/>
  <c r="BH129"/>
  <c r="BG129"/>
  <c r="BF129"/>
  <c r="T129"/>
  <c r="R129"/>
  <c r="P129"/>
  <c r="BI125"/>
  <c r="BH125"/>
  <c r="BG125"/>
  <c r="BF125"/>
  <c r="T125"/>
  <c r="R125"/>
  <c r="P125"/>
  <c r="BI121"/>
  <c r="BH121"/>
  <c r="BG121"/>
  <c r="BF121"/>
  <c r="T121"/>
  <c r="R121"/>
  <c r="P121"/>
  <c r="BI119"/>
  <c r="BH119"/>
  <c r="BG119"/>
  <c r="BF119"/>
  <c r="T119"/>
  <c r="R119"/>
  <c r="P119"/>
  <c r="J113"/>
  <c r="F113"/>
  <c r="F111"/>
  <c r="E109"/>
  <c r="J91"/>
  <c r="F91"/>
  <c r="F89"/>
  <c r="E87"/>
  <c r="J24"/>
  <c r="E24"/>
  <c r="J114"/>
  <c r="J23"/>
  <c r="J18"/>
  <c r="E18"/>
  <c r="F92"/>
  <c r="J17"/>
  <c r="J12"/>
  <c r="J111"/>
  <c r="E7"/>
  <c r="E107"/>
  <c i="1" r="L90"/>
  <c r="AM90"/>
  <c r="AM89"/>
  <c r="L89"/>
  <c r="AM87"/>
  <c r="L87"/>
  <c r="L85"/>
  <c r="L84"/>
  <c i="2" r="J153"/>
  <c r="J150"/>
  <c r="BK140"/>
  <c r="J132"/>
  <c r="BK125"/>
  <c r="J119"/>
  <c r="J159"/>
  <c r="BK155"/>
  <c r="J155"/>
  <c r="BK153"/>
  <c r="BK147"/>
  <c r="J140"/>
  <c r="BK132"/>
  <c r="J125"/>
  <c r="BK119"/>
  <c i="3" r="J242"/>
  <c r="BK237"/>
  <c r="BK230"/>
  <c r="J224"/>
  <c r="J217"/>
  <c r="J208"/>
  <c r="J203"/>
  <c r="J193"/>
  <c r="BK184"/>
  <c r="J180"/>
  <c r="J171"/>
  <c r="BK160"/>
  <c r="J156"/>
  <c r="J148"/>
  <c r="J143"/>
  <c r="BK137"/>
  <c r="J128"/>
  <c r="BK242"/>
  <c r="J237"/>
  <c r="J230"/>
  <c r="BK224"/>
  <c r="BK217"/>
  <c r="BK208"/>
  <c r="BK203"/>
  <c r="BK193"/>
  <c r="J184"/>
  <c r="BK180"/>
  <c r="J178"/>
  <c r="J175"/>
  <c r="BK171"/>
  <c r="J160"/>
  <c r="BK156"/>
  <c r="BK148"/>
  <c r="BK143"/>
  <c r="J137"/>
  <c r="BK128"/>
  <c i="2" r="BK159"/>
  <c r="J147"/>
  <c r="J143"/>
  <c r="J136"/>
  <c r="J129"/>
  <c r="BK121"/>
  <c i="1" r="AS94"/>
  <c i="2" r="BK150"/>
  <c r="BK143"/>
  <c r="BK136"/>
  <c r="BK129"/>
  <c r="J121"/>
  <c i="3" r="BK239"/>
  <c r="BK232"/>
  <c r="J228"/>
  <c r="BK221"/>
  <c r="BK212"/>
  <c r="J205"/>
  <c r="J198"/>
  <c r="J188"/>
  <c r="J182"/>
  <c r="J173"/>
  <c r="J164"/>
  <c r="J158"/>
  <c r="BK153"/>
  <c r="BK145"/>
  <c r="J139"/>
  <c r="BK132"/>
  <c r="J124"/>
  <c r="J239"/>
  <c r="J232"/>
  <c r="BK228"/>
  <c r="J221"/>
  <c r="J212"/>
  <c r="BK205"/>
  <c r="BK198"/>
  <c r="BK188"/>
  <c r="BK182"/>
  <c r="BK178"/>
  <c r="BK175"/>
  <c r="BK173"/>
  <c r="BK164"/>
  <c r="BK158"/>
  <c r="J153"/>
  <c r="J145"/>
  <c r="BK139"/>
  <c r="J132"/>
  <c r="BK124"/>
  <c i="2" l="1" r="BK118"/>
  <c r="J118"/>
  <c r="J97"/>
  <c r="T118"/>
  <c r="T117"/>
  <c i="3" r="BK123"/>
  <c r="R123"/>
  <c i="2" r="P118"/>
  <c r="P117"/>
  <c i="1" r="AU95"/>
  <c i="2" r="R118"/>
  <c r="R117"/>
  <c i="3" r="P123"/>
  <c r="T123"/>
  <c r="BK187"/>
  <c r="J187"/>
  <c r="J99"/>
  <c r="P187"/>
  <c r="R187"/>
  <c r="T187"/>
  <c r="BK227"/>
  <c r="J227"/>
  <c r="J100"/>
  <c r="P227"/>
  <c r="R227"/>
  <c r="T227"/>
  <c r="BK241"/>
  <c r="J241"/>
  <c r="J101"/>
  <c i="2" r="BK117"/>
  <c r="J117"/>
  <c i="3" r="E85"/>
  <c r="J89"/>
  <c r="J92"/>
  <c r="BE124"/>
  <c r="BE132"/>
  <c r="BE137"/>
  <c r="BE139"/>
  <c r="BE145"/>
  <c r="BE156"/>
  <c r="BE171"/>
  <c r="BE173"/>
  <c r="BE175"/>
  <c r="BE178"/>
  <c r="BE188"/>
  <c r="BE193"/>
  <c r="BE198"/>
  <c r="BE203"/>
  <c r="BE212"/>
  <c r="BE221"/>
  <c r="BE242"/>
  <c r="F92"/>
  <c r="BE128"/>
  <c r="BE143"/>
  <c r="BE148"/>
  <c r="BE153"/>
  <c r="BE158"/>
  <c r="BE160"/>
  <c r="BE164"/>
  <c r="BE180"/>
  <c r="BE182"/>
  <c r="BE184"/>
  <c r="BE205"/>
  <c r="BE208"/>
  <c r="BE217"/>
  <c r="BE224"/>
  <c r="BE228"/>
  <c r="BE230"/>
  <c r="BE232"/>
  <c r="BE237"/>
  <c r="BE239"/>
  <c i="2" r="E85"/>
  <c r="J89"/>
  <c r="J92"/>
  <c r="F114"/>
  <c r="BE119"/>
  <c r="BE125"/>
  <c r="BE129"/>
  <c r="BE132"/>
  <c r="BE147"/>
  <c r="BE150"/>
  <c r="BE153"/>
  <c r="BE159"/>
  <c r="BE121"/>
  <c r="BE136"/>
  <c r="BE140"/>
  <c r="BE143"/>
  <c r="BE155"/>
  <c r="F35"/>
  <c i="1" r="BB95"/>
  <c i="2" r="F37"/>
  <c i="1" r="BD95"/>
  <c i="3" r="F34"/>
  <c i="1" r="BA96"/>
  <c i="3" r="F37"/>
  <c i="1" r="BD96"/>
  <c i="3" r="F35"/>
  <c i="1" r="BB96"/>
  <c i="2" r="J34"/>
  <c i="1" r="AW95"/>
  <c i="2" r="F34"/>
  <c i="1" r="BA95"/>
  <c i="2" r="F36"/>
  <c i="1" r="BC95"/>
  <c i="3" r="J34"/>
  <c i="1" r="AW96"/>
  <c i="3" r="F36"/>
  <c i="1" r="BC96"/>
  <c i="2" r="J30"/>
  <c i="3" l="1" r="T122"/>
  <c r="T121"/>
  <c r="P122"/>
  <c r="P121"/>
  <c i="1" r="AU96"/>
  <c i="3" r="R122"/>
  <c r="R121"/>
  <c r="BK122"/>
  <c r="J122"/>
  <c r="J97"/>
  <c r="J123"/>
  <c r="J98"/>
  <c i="1" r="AG95"/>
  <c i="2" r="J96"/>
  <c i="1" r="AU94"/>
  <c i="2" r="F33"/>
  <c i="1" r="AZ95"/>
  <c r="BB94"/>
  <c r="W31"/>
  <c r="BD94"/>
  <c r="W33"/>
  <c i="3" r="F33"/>
  <c i="1" r="AZ96"/>
  <c i="2" r="J33"/>
  <c i="1" r="AV95"/>
  <c r="AT95"/>
  <c r="AN95"/>
  <c r="BA94"/>
  <c r="W30"/>
  <c r="BC94"/>
  <c r="W32"/>
  <c i="3" r="J33"/>
  <c i="1" r="AV96"/>
  <c r="AT96"/>
  <c i="3" l="1" r="BK121"/>
  <c r="J121"/>
  <c r="J96"/>
  <c i="2" r="J39"/>
  <c i="1" r="AZ94"/>
  <c r="AV94"/>
  <c r="AK29"/>
  <c r="AY94"/>
  <c r="AX94"/>
  <c r="AW94"/>
  <c r="AK30"/>
  <c i="3" l="1" r="J30"/>
  <c i="1" r="AG96"/>
  <c r="AG94"/>
  <c r="AK26"/>
  <c r="AK35"/>
  <c r="AT94"/>
  <c r="AN94"/>
  <c r="W29"/>
  <c i="3" l="1" r="J39"/>
  <c i="1" r="AN96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<sst xmlns="http://schemas.openxmlformats.org/spreadsheetml/2006/main">
  <si>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</si>
  <si>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</si>
  <si>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</si>
  <si>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</si>
  <si>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</si>
  <si>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{617f5506-e2e8-4a91-a2c3-d78d9ac1fae7}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</si>
  <si>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</si>
  <si>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</si>
  <si>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</si>
  <si>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</si>
  <si>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</si>
  <si>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</si>
  <si>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</si>
  <si>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</si>
  <si>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1169a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</si>
  <si>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</si>
  <si>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</si>
  <si>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Místní komunikace u zemědělského areálu - Mníšek I.etapa</t>
  </si>
  <si>
    <t>KSO:</t>
  </si>
  <si>
    <t>CC-CZ:</t>
  </si>
  <si>
    <t>Místo:</t>
  </si>
  <si>
    <t>Stříbřec, místní část Mníšek</t>
  </si>
  <si>
    <t>Datum:</t>
  </si>
  <si>
    <t>2. 1. 2025</t>
  </si>
  <si>
    <t>Zadavatel:</t>
  </si>
  <si>
    <t>IČ:</t>
  </si>
  <si>
    <t>Obec Stříbřec</t>
  </si>
  <si>
    <t>DIČ:</t>
  </si>
  <si>
    <t>Uchazeč:</t>
  </si>
  <si>
    <t>Vyplň údaj</t>
  </si>
  <si>
    <t>Projektant:</t>
  </si>
  <si>
    <t>WAY project s.r.o.</t>
  </si>
  <si>
    <t>True</t>
  </si>
  <si>
    <t>Zpracovatel:</t>
  </si>
  <si>
    <t xml:space="preserve"> 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</si>
  <si>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</si>
  <si>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</si>
  <si>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</si>
  <si>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</si>
  <si>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</si>
  <si>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</si>
  <si>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</si>
  <si>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</si>
  <si>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</si>
  <si>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</si>
  <si>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</si>
  <si>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</si>
  <si>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</si>
  <si>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</si>
  <si>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</si>
  <si>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</si>
  <si>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</si>
  <si>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</si>
  <si>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</si>
  <si>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</si>
  <si>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</si>
  <si>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</si>
  <si>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</si>
  <si>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</si>
  <si>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</si>
  <si>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</si>
  <si>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</si>
  <si>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</si>
  <si>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</si>
  <si>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</si>
  <si>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</si>
  <si>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</si>
  <si>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</si>
  <si>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</si>
  <si>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</si>
  <si>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</si>
  <si>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</si>
  <si>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</si>
  <si>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</si>
  <si>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</si>
  <si>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</si>
  <si>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</si>
  <si>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</si>
  <si>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</si>
  <si>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</si>
  <si>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</si>
  <si>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02</t>
  </si>
  <si>
    <t>Ostatní a vedlejší náklady</t>
  </si>
  <si>
    <t>STA</t>
  </si>
  <si>
    <t>1</t>
  </si>
  <si>
    <t>{d1af7b5b-7be7-4429-b3a3-6e9bc51a18cc}</t>
  </si>
  <si>
    <t>2</t>
  </si>
  <si>
    <t>101a</t>
  </si>
  <si>
    <t>Místní komunikace (osa 10)</t>
  </si>
  <si>
    <t>{2a1e5b9b-c0c2-4e24-bd69-e2535765d74d}</t>
  </si>
  <si>
    <t>822 27 72</t>
  </si>
  <si>
    <t>KRYCÍ LIST SOUPISU PRACÍ</t>
  </si>
  <si>
    <t>Objekt:</t>
  </si>
  <si>
    <t>02 - Ostatní a vedlejší náklady</t>
  </si>
  <si>
    <t>REKAPITULACE ČLENĚNÍ SOUPISU PRACÍ</t>
  </si>
  <si>
    <t>Kód dílu - Popis</t>
  </si>
  <si>
    <t>Cena celkem [CZK]</t>
  </si>
  <si>
    <t>Náklady ze soupisu prací</t>
  </si>
  <si>
    <t>-1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</si>
  <si>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</si>
  <si>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</si>
  <si>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</si>
  <si>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</si>
  <si>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</si>
  <si>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</si>
  <si>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</si>
  <si>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</si>
  <si>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</si>
  <si>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</si>
  <si>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</si>
  <si>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</si>
  <si>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</si>
  <si>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</si>
  <si>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OST</t>
  </si>
  <si>
    <t>Ostatní</t>
  </si>
  <si>
    <t>4</t>
  </si>
  <si>
    <t>ROZPOCET</t>
  </si>
  <si>
    <t>K</t>
  </si>
  <si>
    <t>053002000</t>
  </si>
  <si>
    <t>Poplatky</t>
  </si>
  <si>
    <t>kpl</t>
  </si>
  <si>
    <t>CS ÚRS 2024 02</t>
  </si>
  <si>
    <t>512</t>
  </si>
  <si>
    <t>-1803026739</t>
  </si>
  <si>
    <t>VV</t>
  </si>
  <si>
    <t>"za vytýčení inženýrský sítí pro stavbu jako celek" 1</t>
  </si>
  <si>
    <t>043103000w</t>
  </si>
  <si>
    <t>Zkoušky bez rozlišení -Zkoušky materiálů zkušebnou zhotovitele</t>
  </si>
  <si>
    <t>-631003639</t>
  </si>
  <si>
    <t xml:space="preserve">zajištění všech zkoušek materiálů  dle požadavků TKP a ZTKP</t>
  </si>
  <si>
    <t>"Zkoušky materiálů zhotovitelem, pro stavbu jako celek" 1</t>
  </si>
  <si>
    <t>včetně zkoušek vzorkování a výluhu dle vyhl. č. 130/2019 Sb.</t>
  </si>
  <si>
    <t>3</t>
  </si>
  <si>
    <t>043103000w1</t>
  </si>
  <si>
    <t>Zkoušky bez rozlišení -Zkoušky materiálů nezávislou zkušebnou</t>
  </si>
  <si>
    <t>-828958501</t>
  </si>
  <si>
    <t>"bere se pro stavbu jako celek, uvažovat 10000 Kč" 1</t>
  </si>
  <si>
    <t>Čerpat po odsouhlasení TDI.</t>
  </si>
  <si>
    <t>043194000w</t>
  </si>
  <si>
    <t>Ostatní zkoušky - Zkoušky konstrukcí a prací zkušebnou zhotovitele</t>
  </si>
  <si>
    <t>583666159</t>
  </si>
  <si>
    <t>zajištění všech zkoušek konstrukcí a prací dle požadavků TKP a ZTKP</t>
  </si>
  <si>
    <t>"Pro stavbu jako celek" 1</t>
  </si>
  <si>
    <t>5</t>
  </si>
  <si>
    <t>043194000w1</t>
  </si>
  <si>
    <t>Ostatní zkoušky - Zkoušky konstrukcí a prací nezávislou zkušebnou</t>
  </si>
  <si>
    <t>-1265643410</t>
  </si>
  <si>
    <t>"bere se pro celou stavbu jako celek, uvažovat 10000 Kč" 1</t>
  </si>
  <si>
    <t>6</t>
  </si>
  <si>
    <t>034303000</t>
  </si>
  <si>
    <t>Dopravní značení na staveništi</t>
  </si>
  <si>
    <t>-1599670676</t>
  </si>
  <si>
    <t>dopravně inženýrské opatření</t>
  </si>
  <si>
    <t>označení uzavřeného úseku, vč. přeznačování v průběhu stavby a zajištění uzavírky</t>
  </si>
  <si>
    <t>"bere se pro stavbu jako celek" 1</t>
  </si>
  <si>
    <t>7</t>
  </si>
  <si>
    <t>011103000</t>
  </si>
  <si>
    <t>Geologický průzkum bez rozlišení</t>
  </si>
  <si>
    <t>-1680787531</t>
  </si>
  <si>
    <t>prohlídka a posouzení podloží vozovky geotechnikem včetně návrhu opatření</t>
  </si>
  <si>
    <t>"pro stavbu jako celek" 1</t>
  </si>
  <si>
    <t>8</t>
  </si>
  <si>
    <t>012203000</t>
  </si>
  <si>
    <t>Geodetické práce při provádění stavby</t>
  </si>
  <si>
    <t>-519015433</t>
  </si>
  <si>
    <t>podrobné vytýčení podle vytyčovacích protokolů</t>
  </si>
  <si>
    <t>podrobné vytýčení výšek povrchu podle příčných řezů</t>
  </si>
  <si>
    <t>9</t>
  </si>
  <si>
    <t>012303000</t>
  </si>
  <si>
    <t>Geodetické práce po výstavbě</t>
  </si>
  <si>
    <t>2101929908</t>
  </si>
  <si>
    <t>Zaměření skutečného provedení stavby</t>
  </si>
  <si>
    <t>10</t>
  </si>
  <si>
    <t>013254000</t>
  </si>
  <si>
    <t>Dokumentace skutečného provedení stavby</t>
  </si>
  <si>
    <t>773017539</t>
  </si>
  <si>
    <t xml:space="preserve">vypracování  dokumentace skutečného provedení stavby</t>
  </si>
  <si>
    <t>"pro stavbu jako celek, PD ve 4 vyhotoveních" 1</t>
  </si>
  <si>
    <t>11</t>
  </si>
  <si>
    <t>013254000w</t>
  </si>
  <si>
    <t>1024</t>
  </si>
  <si>
    <t>-1797077538</t>
  </si>
  <si>
    <t xml:space="preserve">"vypracování  dokumentace skutečného provedení v podrobnosti pro digitální technickou mapu  Jihočeského kraje"1</t>
  </si>
  <si>
    <t>12</t>
  </si>
  <si>
    <t>041414000</t>
  </si>
  <si>
    <t>Plán BOZP</t>
  </si>
  <si>
    <t>121459794</t>
  </si>
  <si>
    <t>opatření pro zajištění BOZP na staveništi</t>
  </si>
  <si>
    <t>oplocení a ohrazení staveniště, vytýčení bezp. koridoru pro pěší a cyklisty</t>
  </si>
  <si>
    <t>13</t>
  </si>
  <si>
    <t>034203000</t>
  </si>
  <si>
    <t>Opatření na ochranu pozemků sousedních se staveništěm</t>
  </si>
  <si>
    <t>-906665261</t>
  </si>
  <si>
    <t xml:space="preserve">Vypracování pasportu statického stavu přilehlé zástavby, </t>
  </si>
  <si>
    <t>101a - Místní komunikace (osa 10)</t>
  </si>
  <si>
    <t>HSV - Práce a dodávky HSV</t>
  </si>
  <si>
    <t xml:space="preserve">    1 - Zemní práce</t>
  </si>
  <si>
    <t xml:space="preserve">    5 - Komunikace pozemní</t>
  </si>
  <si>
    <t xml:space="preserve">    9 - Ostatní konstrukce a práce, bourání</t>
  </si>
  <si>
    <t xml:space="preserve">    998 - Přesun hmot</t>
  </si>
  <si>
    <t>HSV</t>
  </si>
  <si>
    <t>Práce a dodávky HSV</t>
  </si>
  <si>
    <t>Zemní práce</t>
  </si>
  <si>
    <t>113107321</t>
  </si>
  <si>
    <t>Odstranění podkladů nebo krytů strojně plochy jednotlivě do 50 m2 s přemístěním hmot na skládku na vzdálenost do 3 m nebo s naložením na dopravní prostředek z kameniva hrubého drceného, o tl. vrstvy do 100 mm</t>
  </si>
  <si>
    <t>m2</t>
  </si>
  <si>
    <t>-1653618390</t>
  </si>
  <si>
    <t>odstranění kce vozovky AB na ZÚ</t>
  </si>
  <si>
    <t>"dle výk. výměr" 4</t>
  </si>
  <si>
    <t>bude použito do výměny AZ</t>
  </si>
  <si>
    <t>113107182</t>
  </si>
  <si>
    <t>Odstranění podkladů nebo krytů strojně plochy jednotlivě přes 50 m2 do 200 m2 s přemístěním hmot na skládku na vzdálenost do 20 m nebo s naložením na dopravní prostředek živičných, o tl. vrstvy přes 50 do 100 mm</t>
  </si>
  <si>
    <t>-2143445943</t>
  </si>
  <si>
    <t>odstranění vozovky - kryt PM, prům.tl.0,1 m</t>
  </si>
  <si>
    <t>"dle výk. výměr" 41,5</t>
  </si>
  <si>
    <t>dle diagnost. zatříděno jako ZAS-T1, bude použito do výměny AZ</t>
  </si>
  <si>
    <t>113154513</t>
  </si>
  <si>
    <t>Frézování živičného podkladu nebo krytu s naložením hmot na dopravní prostředek plochy do 500 m2 pruhu šířky do 0,5 m, tloušťky vrstvy 50 mm</t>
  </si>
  <si>
    <t>1361936378</t>
  </si>
  <si>
    <t>"plocha frézování tl.50 mm, dle výk.výměr"3</t>
  </si>
  <si>
    <t>"odstraněná kce vozovky na ZÚ, tl.50 mm, dle výk.výměr" 4</t>
  </si>
  <si>
    <t>Součet</t>
  </si>
  <si>
    <t>121151113</t>
  </si>
  <si>
    <t>Sejmutí ornice strojně při souvislé ploše přes 100 do 500 m2, tl. vrstvy do 200 mm</t>
  </si>
  <si>
    <t>1836236494</t>
  </si>
  <si>
    <t>"odhumusování tl.100 mm dle výk. výměr" 120,71</t>
  </si>
  <si>
    <t>122251104</t>
  </si>
  <si>
    <t>Odkopávky a prokopávky nezapažené strojně v hornině třídy těžitelnosti I skupiny 3 přes 100 do 500 m3</t>
  </si>
  <si>
    <t>m3</t>
  </si>
  <si>
    <t>423286035</t>
  </si>
  <si>
    <t>"výkop pro nové konstrukce dle výk. výměr" 155,09</t>
  </si>
  <si>
    <t>"výkop pro výměnu zeminy dle výk. výměr" 129,88</t>
  </si>
  <si>
    <t>129001101</t>
  </si>
  <si>
    <t>Příplatek k cenám vykopávek za ztížení vykopávky v blízkosti podzemního vedení nebo výbušnin v horninách jakékoliv třídy</t>
  </si>
  <si>
    <t>908959247</t>
  </si>
  <si>
    <t>"bere se cca 10% odkopávky" 284,97*0,1</t>
  </si>
  <si>
    <t>162451105</t>
  </si>
  <si>
    <t>Vodorovné přemístění výkopku nebo sypaniny po suchu na obvyklém dopravním prostředku, bez naložení výkopku, avšak se složením bez rozhrnutí z horniny třídy těžitelnosti I skupiny 1 až 3 na vzdálenost přes 1 000 do 1 500 m</t>
  </si>
  <si>
    <t>167567413</t>
  </si>
  <si>
    <t>sejmutá ornice na na deponii do 1,5 km dle určení stavebníka</t>
  </si>
  <si>
    <t>"dle odhumusování" (120,71-48,05)*0,1</t>
  </si>
  <si>
    <t>162751117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</si>
  <si>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</si>
  <si>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287928832</t>
  </si>
  <si>
    <t>přebytečná zemina na skládku odpadů do 22 km</t>
  </si>
  <si>
    <t>"odkopávka" 284,97</t>
  </si>
  <si>
    <t>"odečte se dod. násyp" -7,93</t>
  </si>
  <si>
    <t>162751119</t>
  </si>
  <si>
    <t xml:space="preserve">Vodorovné přemístění výkopku nebo sypaniny po suchu na obvyklém dopravním prostředku, bez naložení výkopku, avšak se složením bez rozhrnutí z horniny třídy těžitelnosti I skupiny 1 až 3 na vzdálenost Příplatek k ceně za každých dalších i započatých 1 000 </t>
  </si>
  <si>
    <t>-131349161</t>
  </si>
  <si>
    <t>Na skládku do 22 km</t>
  </si>
  <si>
    <t>"dle vodorovného přemístění" 277,04*(22-10)</t>
  </si>
  <si>
    <t>171201221</t>
  </si>
  <si>
    <t>Poplatek za uložení stavebního odpadu na skládce (skládkovné) zeminy a kamení zatříděného do Katalogu odpadů pod kódem 17 05 04</t>
  </si>
  <si>
    <t>t</t>
  </si>
  <si>
    <t>-2081017561</t>
  </si>
  <si>
    <t>"za uložení sypaniny na skládku odpadů, dle vodor. přemístění" 277,04*1,8</t>
  </si>
  <si>
    <t>171151111</t>
  </si>
  <si>
    <t>Uložení sypanin do násypů strojně s rozprostřením sypaniny ve vrstvách a s hrubým urovnáním zhutněných z hornin nesoudržných sypkých</t>
  </si>
  <si>
    <t>-147839260</t>
  </si>
  <si>
    <t>"pro dodatečný násyp dle výk. výměr" 7,93</t>
  </si>
  <si>
    <t>171152111</t>
  </si>
  <si>
    <t>Uložení sypaniny do zhutněných násypů pro silnice, dálnice a letiště s rozprostřením sypaniny ve vrstvách, s hrubým urovnáním a uzavřením povrchu násypu z hornin nesoudržných sypkých v aktivní zóně</t>
  </si>
  <si>
    <t>209437390</t>
  </si>
  <si>
    <t>"násyp, dle výk. výměr" 0,74</t>
  </si>
  <si>
    <t>"násyp výměny zeminy, dle výk. výměr" 129,88</t>
  </si>
  <si>
    <t>M</t>
  </si>
  <si>
    <t>583442290</t>
  </si>
  <si>
    <t>štěrkodrť frakce 0/125</t>
  </si>
  <si>
    <t>-451311254</t>
  </si>
  <si>
    <t>Vhodná nenamrzavá zemina do aktivní zóny dle ČSN 736133</t>
  </si>
  <si>
    <t>"materiál pro výměnu zeminy a násyp, dle uložení" 130,62*2,0</t>
  </si>
  <si>
    <t>"odečte se vyzískaný materiál po bourání podkladu vozovky AB" -0,68</t>
  </si>
  <si>
    <t>"odečte se vyzískaný materiál po bourání PM včetně osy 30" -9,13-11,66</t>
  </si>
  <si>
    <t>"odečte se vyzískaný materiál po frézování" -0,805-0,115</t>
  </si>
  <si>
    <t>14</t>
  </si>
  <si>
    <t>181351003</t>
  </si>
  <si>
    <t>Rozprostření a urovnání ornice v rovině nebo ve svahu sklonu do 1:5 strojně při souvislé ploše do 100 m2, tl. vrstvy do 200 mm</t>
  </si>
  <si>
    <t>-1544318511</t>
  </si>
  <si>
    <t>"ohumusování v rovině tl.100 mm dle výk. výměr" 48,05</t>
  </si>
  <si>
    <t>181411131</t>
  </si>
  <si>
    <t>Založení trávníku na půdě předem připravené plochy do 1000 m2 výsevem včetně utažení parkového v rovině nebo na svahu do 1:5</t>
  </si>
  <si>
    <t>-1226179708</t>
  </si>
  <si>
    <t>"dle ohumusování v rovině, dle výk. výměr" 48,05</t>
  </si>
  <si>
    <t>16</t>
  </si>
  <si>
    <t>00572410</t>
  </si>
  <si>
    <t>osivo směs travní parková</t>
  </si>
  <si>
    <t>kg</t>
  </si>
  <si>
    <t>-1183784715</t>
  </si>
  <si>
    <t>dle ohumusování dle výk. výměr, cca 0.03 kg/m2</t>
  </si>
  <si>
    <t>48,05*0,03</t>
  </si>
  <si>
    <t>17</t>
  </si>
  <si>
    <t>181951111</t>
  </si>
  <si>
    <t>Úprava pláně vyrovnáním výškových rozdílů strojně v hornině třídy těžitelnosti I, skupiny 1 až 3 bez zhutnění</t>
  </si>
  <si>
    <t>-1010643682</t>
  </si>
  <si>
    <t>"pro plochy ohumusování v rovině, dle výk. výměr" 48,05</t>
  </si>
  <si>
    <t>18</t>
  </si>
  <si>
    <t>181951112</t>
  </si>
  <si>
    <t>Úprava pláně vyrovnáním výškových rozdílů strojně v hornině třídy těžitelnosti I, skupiny 1 až 3 se zhutněním</t>
  </si>
  <si>
    <t>-746915973</t>
  </si>
  <si>
    <t>"plocha pláně a parapláně, dle výk. výměr" 432,93*2</t>
  </si>
  <si>
    <t>19</t>
  </si>
  <si>
    <t>184818232</t>
  </si>
  <si>
    <t>Ochrana kmene bedněním před poškozením stavebním provozem zřízení včetně odstranění výšky bednění do 2 m průměru kmene přes 300 do 500 mm</t>
  </si>
  <si>
    <t>kus</t>
  </si>
  <si>
    <t>-341367498</t>
  </si>
  <si>
    <t>"dle výk.výměr" 6</t>
  </si>
  <si>
    <t>20</t>
  </si>
  <si>
    <t>185804312</t>
  </si>
  <si>
    <t>Zalití rostlin vodou plochy záhonů jednotlivě přes 20 m2</t>
  </si>
  <si>
    <t>232415226</t>
  </si>
  <si>
    <t>uvažuje se 10x po 10 l na 1 m2 travnatých ploch</t>
  </si>
  <si>
    <t>48,05*10*10*0,001</t>
  </si>
  <si>
    <t>Komunikace pozemní</t>
  </si>
  <si>
    <t>564851112</t>
  </si>
  <si>
    <t>Podklad ze štěrkodrti ŠD s rozprostřením a zhutněním plochy přes 100 m2, po zhutnění tl. 160 mm</t>
  </si>
  <si>
    <t>-1249873834</t>
  </si>
  <si>
    <t>Pro konstrukci vozovky v tl. min 160 mm, ŠDa 0/32</t>
  </si>
  <si>
    <t>"pro kci vozovky dle výk. výměr" 330,75</t>
  </si>
  <si>
    <t>"přičte se rozšíření vrstev ŠD, š.0,30m na délce 96+68m" (96+68)*0,3</t>
  </si>
  <si>
    <t>22</t>
  </si>
  <si>
    <t>564851113</t>
  </si>
  <si>
    <t>Podklad ze štěrkodrti ŠD s rozprostřením a zhutněním plochy přes 100 m2, po zhutnění tl. 170 mm</t>
  </si>
  <si>
    <t>1939679200</t>
  </si>
  <si>
    <t>Pro konstrukci vozovky v tl. min 160 mm, prům 180 mm, ŠDa 0/63</t>
  </si>
  <si>
    <t>"přičte se rozšíření vrstev ŠD, š.0,50m na délce 96+68m" (96+68)*0,5</t>
  </si>
  <si>
    <t>23</t>
  </si>
  <si>
    <t>565145111</t>
  </si>
  <si>
    <t>Asfaltový beton vrstva podkladní ACP 16 (obalované kamenivo střednězrnné - OKS) s rozprostřením a zhutněním v pruhu šířky přes 1,5 do 3 m, po zhutnění tl. 60 mm</t>
  </si>
  <si>
    <t>-542505844</t>
  </si>
  <si>
    <t>Pro nové konstrukce vozovky</t>
  </si>
  <si>
    <t>"pro podkladní vrstvu ACP 16+ tl. 60 mm, dle výk. výměr" 330,75</t>
  </si>
  <si>
    <t>"přičte se rozšíření vrstev, š.0,08m na délce 96+68m" (96+68)*0,08</t>
  </si>
  <si>
    <t>24</t>
  </si>
  <si>
    <t>569831111</t>
  </si>
  <si>
    <t>Zpevnění krajnic nebo komunikací pro pěší s rozprostřením a zhutněním, po zhutnění štěrkodrtí tl. 100 mm</t>
  </si>
  <si>
    <t>-945234667</t>
  </si>
  <si>
    <t>"dosypání krajnic a sjezdů z ŠD tl. 100 mm dle výk. výměr" 213,44</t>
  </si>
  <si>
    <t>25</t>
  </si>
  <si>
    <t>573231106</t>
  </si>
  <si>
    <t>Postřik spojovací PS bez posypu kamenivem ze silniční emulze, v množství 0,30 kg/m2</t>
  </si>
  <si>
    <t>-1925776265</t>
  </si>
  <si>
    <t>Pro konstrukci vozovky, postřik spojovací, PS, C (0.3 kg/m2)</t>
  </si>
  <si>
    <t>26</t>
  </si>
  <si>
    <t>577134111</t>
  </si>
  <si>
    <t>Asfaltový beton vrstva obrusná ACO 11 (ABS) s rozprostřením a se zhutněním z nemodifikovaného asfaltu v pruhu šířky do 3 m tř. I (ACO 11+), po zhutnění tl. 40 mm</t>
  </si>
  <si>
    <t>900835913</t>
  </si>
  <si>
    <t>"pro kci nové vozovky, dle výk.výměr" 330,75</t>
  </si>
  <si>
    <t>"pro povrchovou úpravu v napojení, dle plochy frézování" 3</t>
  </si>
  <si>
    <t>27</t>
  </si>
  <si>
    <t>572141111</t>
  </si>
  <si>
    <t>Vyrovnání povrchu dosavadních krytů s rozprostřením hmot a zhutněním asfaltovým betonem ACO (AB) tl. od 20 do 40 mm</t>
  </si>
  <si>
    <t>1434588519</t>
  </si>
  <si>
    <t xml:space="preserve">"pro vyrovnání na ploše povrch. úpravy vozovky, ACO 11+, prům.  tl. 30 mm (0,295mm), v množství 9,24 m3, dle výk.výměr" 252,53</t>
  </si>
  <si>
    <t xml:space="preserve">"pro vyrovnání v místě podélného napojení na novou kci, ACO 11+, prům.  tl. 10 mm, v množství 0,52 m3, dle výk.výměr" 0,52/0,01</t>
  </si>
  <si>
    <t>Včetně spojovacího postřiku na vyfrézovaném povrchu PS-C v množství 0.5 kg/m2.</t>
  </si>
  <si>
    <t>28</t>
  </si>
  <si>
    <t>572141112</t>
  </si>
  <si>
    <t>Vyrovnání povrchu dosavadních krytů s rozprostřením hmot a zhutněním asfaltovým betonem ACO (AB) tl. přes 40 do 60 mm</t>
  </si>
  <si>
    <t>1403914084</t>
  </si>
  <si>
    <t>V místech příčného napojení na stáv.vozovku po rozebrání PM</t>
  </si>
  <si>
    <t xml:space="preserve">"pro vyrovnání na ploše povrch.úpravy vozovky, ACO 11+, prům.  tl. 60 mm, v množství 1,14 m3, dle výk.výměr" 1,14/0,06</t>
  </si>
  <si>
    <t>29</t>
  </si>
  <si>
    <t>573231107</t>
  </si>
  <si>
    <t>Postřik spojovací PS bez posypu kamenivem ze silniční emulze, v množství 0,40 kg/m2</t>
  </si>
  <si>
    <t>-310488023</t>
  </si>
  <si>
    <t>PS-C, pod ACO v množství 0,4 kg/m2, dle výk. výměr</t>
  </si>
  <si>
    <t>"na pl. povrch. úpravy vozovky, dle výk. výměr"252,53</t>
  </si>
  <si>
    <t>30</t>
  </si>
  <si>
    <t>577144121</t>
  </si>
  <si>
    <t>Asfaltový beton vrstva obrusná ACO 11 (ABS) s rozprostřením a se zhutněním z nemodifikovaného asfaltu v pruhu šířky přes 3 m tř. I (ACO 11+), po zhutnění tl. 50 mm</t>
  </si>
  <si>
    <t>1446183134</t>
  </si>
  <si>
    <t>uvažováno ACO 11, 50/70, tl. 50 mm, dle výk. výměr</t>
  </si>
  <si>
    <t>"na pl. povrch. úpravy vozovky, dle výk. výměr" 252,53</t>
  </si>
  <si>
    <t>Ostatní konstrukce a práce, bourání</t>
  </si>
  <si>
    <t>31</t>
  </si>
  <si>
    <t>919112213</t>
  </si>
  <si>
    <t>Řezání dilatačních spár v živičném krytu vytvoření komůrky pro těsnící zálivku šířky 10 mm, hloubky 25 mm</t>
  </si>
  <si>
    <t>m</t>
  </si>
  <si>
    <t>-1690523126</t>
  </si>
  <si>
    <t>"dle řezání AB krytu" 9,4</t>
  </si>
  <si>
    <t>32</t>
  </si>
  <si>
    <t>919121213</t>
  </si>
  <si>
    <t>Utěsnění dilatačních spár zálivkou za studena v cementobetonovém nebo živičném krytu včetně adhezního nátěru bez těsnicího profilu pod zálivkou, pro komůrky šířky 10 mm, hloubky 25 mm</t>
  </si>
  <si>
    <t>1863658957</t>
  </si>
  <si>
    <t>33</t>
  </si>
  <si>
    <t>919726202</t>
  </si>
  <si>
    <t>Geotextilie tkaná pro vyztužení, separaci nebo filtraci z polypropylenu, podélná pevnost v tahu přes 15 do 50 kN/m</t>
  </si>
  <si>
    <t>-480952221</t>
  </si>
  <si>
    <t>separační geotextilie na parapláň</t>
  </si>
  <si>
    <t>"dle plochy pláně dle výk. výměr" 432,93</t>
  </si>
  <si>
    <t>"přičtou se svislé plochy (cca 20%)" 432,93*0,20</t>
  </si>
  <si>
    <t>34</t>
  </si>
  <si>
    <t>919731121</t>
  </si>
  <si>
    <t>Zarovnání styčné plochy podkladu nebo krytu podél vybourané části komunikace nebo zpevněné plochy živičné tl. do 50 mm</t>
  </si>
  <si>
    <t>-613482568</t>
  </si>
  <si>
    <t>"zabourání krytu, dle řezání" 9,4</t>
  </si>
  <si>
    <t>35</t>
  </si>
  <si>
    <t>919735112</t>
  </si>
  <si>
    <t>Řezání stávajícího živičného krytu nebo podkladu hloubky přes 50 do 100 mm</t>
  </si>
  <si>
    <t>-1843732894</t>
  </si>
  <si>
    <t>"řezání AB krytu dle výk. výměr" 9,4</t>
  </si>
  <si>
    <t>998</t>
  </si>
  <si>
    <t>Přesun hmot</t>
  </si>
  <si>
    <t>36</t>
  </si>
  <si>
    <t>998225111</t>
  </si>
  <si>
    <t>Přesun hmot pro komunikace s krytem z kameniva, monolitickým betonovým nebo živičným dopravní vzdálenost do 200 m jakékoliv délky objektu</t>
  </si>
  <si>
    <t>-649799546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</si>
</sst>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800080"/>
      <name val="Arial CE"/>
    </font>
    <font>
      <sz val="10"/>
      <color rgb="FF003366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82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8" fillId="0" borderId="19" xfId="0" applyFont="1" applyBorder="1" applyAlignment="1" applyProtection="1">
      <alignment vertical="center"/>
    </xf>
    <xf numFmtId="0" fontId="8" fillId="0" borderId="20" xfId="0" applyFont="1" applyBorder="1" applyAlignment="1" applyProtection="1">
      <alignment vertical="center"/>
    </xf>
    <xf numFmtId="0" fontId="8" fillId="0" borderId="21" xfId="0" applyFont="1" applyBorder="1" applyAlignment="1" applyProtection="1">
      <alignment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20" xfId="0" applyFont="1" applyBorder="1" applyAlignment="1" applyProtection="1">
      <alignment horizontal="left" vertical="center"/>
    </xf>
    <xf numFmtId="0" fontId="10" fillId="0" borderId="20" xfId="0" applyFont="1" applyBorder="1" applyAlignment="1" applyProtection="1">
      <alignment vertical="center"/>
    </xf>
    <xf numFmtId="4" fontId="10" fillId="0" borderId="20" xfId="0" applyNumberFormat="1" applyFont="1" applyBorder="1" applyAlignment="1" applyProtection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 applyProtection="1">
      <alignment horizontal="left"/>
    </xf>
    <xf numFmtId="4" fontId="10" fillId="0" borderId="0" xfId="0" applyNumberFormat="1" applyFont="1" applyAlignment="1" applyProtection="1"/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19</v>
      </c>
      <c r="AL7" s="22"/>
      <c r="AM7" s="22"/>
      <c r="AN7" s="27" t="s">
        <v>1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22</v>
      </c>
      <c r="AL8" s="22"/>
      <c r="AM8" s="22"/>
      <c r="AN8" s="33" t="s">
        <v>23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25</v>
      </c>
      <c r="AL10" s="22"/>
      <c r="AM10" s="22"/>
      <c r="AN10" s="27" t="s">
        <v>1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26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27</v>
      </c>
      <c r="AL11" s="22"/>
      <c r="AM11" s="22"/>
      <c r="AN11" s="27" t="s">
        <v>1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28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25</v>
      </c>
      <c r="AL13" s="22"/>
      <c r="AM13" s="22"/>
      <c r="AN13" s="34" t="s">
        <v>29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29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27</v>
      </c>
      <c r="AL14" s="22"/>
      <c r="AM14" s="22"/>
      <c r="AN14" s="34" t="s">
        <v>29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30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31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27</v>
      </c>
      <c r="AL17" s="22"/>
      <c r="AM17" s="22"/>
      <c r="AN17" s="27" t="s">
        <v>1</v>
      </c>
      <c r="AO17" s="22"/>
      <c r="AP17" s="22"/>
      <c r="AQ17" s="22"/>
      <c r="AR17" s="20"/>
      <c r="BE17" s="31"/>
      <c r="BS17" s="17" t="s">
        <v>32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33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34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27</v>
      </c>
      <c r="AL20" s="22"/>
      <c r="AM20" s="22"/>
      <c r="AN20" s="27" t="s">
        <v>1</v>
      </c>
      <c r="AO20" s="22"/>
      <c r="AP20" s="22"/>
      <c r="AQ20" s="22"/>
      <c r="AR20" s="20"/>
      <c r="BE20" s="31"/>
      <c r="BS20" s="17" t="s">
        <v>4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16.5" customHeight="1">
      <c r="B23" s="21"/>
      <c r="C23" s="22"/>
      <c r="D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36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ROUND(AG94,2)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37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38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39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40</v>
      </c>
      <c r="E29" s="47"/>
      <c r="F29" s="32" t="s">
        <v>41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ROUND(AV94,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42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ROUND(AW94,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43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ROUND(BB94,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44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ROUND(BC94,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45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51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1"/>
    </row>
    <row r="35" s="2" customFormat="1" ht="25.92" customHeight="1">
      <c r="A35" s="38"/>
      <c r="B35" s="39"/>
      <c r="C35" s="52"/>
      <c r="D35" s="53" t="s">
        <v>46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47</v>
      </c>
      <c r="U35" s="54"/>
      <c r="V35" s="54"/>
      <c r="W35" s="54"/>
      <c r="X35" s="56" t="s">
        <v>48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14.4" customHeight="1">
      <c r="A37" s="38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4"/>
      <c r="BE37" s="38"/>
    </row>
    <row r="38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="2" customFormat="1" ht="14.4" customHeight="1">
      <c r="B49" s="59"/>
      <c r="C49" s="60"/>
      <c r="D49" s="61" t="s">
        <v>49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50</v>
      </c>
      <c r="AI49" s="62"/>
      <c r="AJ49" s="62"/>
      <c r="AK49" s="62"/>
      <c r="AL49" s="62"/>
      <c r="AM49" s="62"/>
      <c r="AN49" s="62"/>
      <c r="AO49" s="62"/>
      <c r="AP49" s="60"/>
      <c r="AQ49" s="60"/>
      <c r="AR49" s="63"/>
    </row>
    <row r="50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="2" customFormat="1">
      <c r="A60" s="38"/>
      <c r="B60" s="39"/>
      <c r="C60" s="40"/>
      <c r="D60" s="64" t="s">
        <v>51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64" t="s">
        <v>52</v>
      </c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64" t="s">
        <v>51</v>
      </c>
      <c r="AI60" s="42"/>
      <c r="AJ60" s="42"/>
      <c r="AK60" s="42"/>
      <c r="AL60" s="42"/>
      <c r="AM60" s="64" t="s">
        <v>52</v>
      </c>
      <c r="AN60" s="42"/>
      <c r="AO60" s="42"/>
      <c r="AP60" s="40"/>
      <c r="AQ60" s="40"/>
      <c r="AR60" s="44"/>
      <c r="BE60" s="38"/>
    </row>
    <row r="61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="2" customFormat="1">
      <c r="A64" s="38"/>
      <c r="B64" s="39"/>
      <c r="C64" s="40"/>
      <c r="D64" s="61" t="s">
        <v>53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1" t="s">
        <v>54</v>
      </c>
      <c r="AI64" s="65"/>
      <c r="AJ64" s="65"/>
      <c r="AK64" s="65"/>
      <c r="AL64" s="65"/>
      <c r="AM64" s="65"/>
      <c r="AN64" s="65"/>
      <c r="AO64" s="65"/>
      <c r="AP64" s="40"/>
      <c r="AQ64" s="40"/>
      <c r="AR64" s="44"/>
      <c r="BE64" s="38"/>
    </row>
    <row r="6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="2" customFormat="1">
      <c r="A75" s="38"/>
      <c r="B75" s="39"/>
      <c r="C75" s="40"/>
      <c r="D75" s="64" t="s">
        <v>51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64" t="s">
        <v>52</v>
      </c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64" t="s">
        <v>51</v>
      </c>
      <c r="AI75" s="42"/>
      <c r="AJ75" s="42"/>
      <c r="AK75" s="42"/>
      <c r="AL75" s="42"/>
      <c r="AM75" s="64" t="s">
        <v>52</v>
      </c>
      <c r="AN75" s="42"/>
      <c r="AO75" s="42"/>
      <c r="AP75" s="40"/>
      <c r="AQ75" s="40"/>
      <c r="AR75" s="44"/>
      <c r="BE75" s="38"/>
    </row>
    <row r="76" s="2" customForma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4"/>
      <c r="BE76" s="38"/>
    </row>
    <row r="77" s="2" customFormat="1" ht="6.96" customHeight="1">
      <c r="A77" s="38"/>
      <c r="B77" s="66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44"/>
      <c r="BE77" s="38"/>
    </row>
    <row r="81" s="2" customFormat="1" ht="6.96" customHeight="1">
      <c r="A81" s="38"/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44"/>
      <c r="BE81" s="38"/>
    </row>
    <row r="82" s="2" customFormat="1" ht="24.96" customHeight="1">
      <c r="A82" s="38"/>
      <c r="B82" s="39"/>
      <c r="C82" s="23" t="s">
        <v>55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4"/>
      <c r="B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4"/>
      <c r="BE83" s="38"/>
    </row>
    <row r="84" s="4" customFormat="1" ht="12" customHeight="1">
      <c r="A84" s="4"/>
      <c r="B84" s="70"/>
      <c r="C84" s="32" t="s">
        <v>13</v>
      </c>
      <c r="D84" s="71"/>
      <c r="E84" s="71"/>
      <c r="F84" s="71"/>
      <c r="G84" s="71"/>
      <c r="H84" s="71"/>
      <c r="I84" s="71"/>
      <c r="J84" s="71"/>
      <c r="K84" s="71"/>
      <c r="L84" s="71" t="str">
        <f>K5</f>
        <v>1169a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2"/>
      <c r="BE84" s="4"/>
    </row>
    <row r="85" s="5" customFormat="1" ht="36.96" customHeight="1">
      <c r="A85" s="5"/>
      <c r="B85" s="73"/>
      <c r="C85" s="74" t="s">
        <v>16</v>
      </c>
      <c r="D85" s="75"/>
      <c r="E85" s="75"/>
      <c r="F85" s="75"/>
      <c r="G85" s="75"/>
      <c r="H85" s="75"/>
      <c r="I85" s="75"/>
      <c r="J85" s="75"/>
      <c r="K85" s="75"/>
      <c r="L85" s="76" t="str">
        <f>K6</f>
        <v>Místní komunikace u zemědělského areálu - Mníšek I.etapa</v>
      </c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7"/>
      <c r="BE85" s="5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4"/>
      <c r="BE86" s="38"/>
    </row>
    <row r="87" s="2" customFormat="1" ht="12" customHeight="1">
      <c r="A87" s="38"/>
      <c r="B87" s="39"/>
      <c r="C87" s="32" t="s">
        <v>20</v>
      </c>
      <c r="D87" s="40"/>
      <c r="E87" s="40"/>
      <c r="F87" s="40"/>
      <c r="G87" s="40"/>
      <c r="H87" s="40"/>
      <c r="I87" s="40"/>
      <c r="J87" s="40"/>
      <c r="K87" s="40"/>
      <c r="L87" s="78" t="str">
        <f>IF(K8="","",K8)</f>
        <v>Stříbřec, místní část Mníšek</v>
      </c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32" t="s">
        <v>22</v>
      </c>
      <c r="AJ87" s="40"/>
      <c r="AK87" s="40"/>
      <c r="AL87" s="40"/>
      <c r="AM87" s="79" t="str">
        <f>IF(AN8= "","",AN8)</f>
        <v>2. 1. 2025</v>
      </c>
      <c r="AN87" s="79"/>
      <c r="AO87" s="40"/>
      <c r="AP87" s="40"/>
      <c r="AQ87" s="40"/>
      <c r="AR87" s="44"/>
      <c r="B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4"/>
      <c r="BE88" s="38"/>
    </row>
    <row r="89" s="2" customFormat="1" ht="15.15" customHeight="1">
      <c r="A89" s="38"/>
      <c r="B89" s="39"/>
      <c r="C89" s="32" t="s">
        <v>24</v>
      </c>
      <c r="D89" s="40"/>
      <c r="E89" s="40"/>
      <c r="F89" s="40"/>
      <c r="G89" s="40"/>
      <c r="H89" s="40"/>
      <c r="I89" s="40"/>
      <c r="J89" s="40"/>
      <c r="K89" s="40"/>
      <c r="L89" s="71" t="str">
        <f>IF(E11= "","",E11)</f>
        <v>Obec Stříbřec</v>
      </c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32" t="s">
        <v>30</v>
      </c>
      <c r="AJ89" s="40"/>
      <c r="AK89" s="40"/>
      <c r="AL89" s="40"/>
      <c r="AM89" s="80" t="str">
        <f>IF(E17="","",E17)</f>
        <v>WAY project s.r.o.</v>
      </c>
      <c r="AN89" s="71"/>
      <c r="AO89" s="71"/>
      <c r="AP89" s="71"/>
      <c r="AQ89" s="40"/>
      <c r="AR89" s="44"/>
      <c r="AS89" s="81" t="s">
        <v>56</v>
      </c>
      <c r="AT89" s="82"/>
      <c r="AU89" s="83"/>
      <c r="AV89" s="83"/>
      <c r="AW89" s="83"/>
      <c r="AX89" s="83"/>
      <c r="AY89" s="83"/>
      <c r="AZ89" s="83"/>
      <c r="BA89" s="83"/>
      <c r="BB89" s="83"/>
      <c r="BC89" s="83"/>
      <c r="BD89" s="84"/>
      <c r="BE89" s="38"/>
    </row>
    <row r="90" s="2" customFormat="1" ht="15.15" customHeight="1">
      <c r="A90" s="38"/>
      <c r="B90" s="39"/>
      <c r="C90" s="32" t="s">
        <v>28</v>
      </c>
      <c r="D90" s="40"/>
      <c r="E90" s="40"/>
      <c r="F90" s="40"/>
      <c r="G90" s="40"/>
      <c r="H90" s="40"/>
      <c r="I90" s="40"/>
      <c r="J90" s="40"/>
      <c r="K90" s="40"/>
      <c r="L90" s="71" t="str">
        <f>IF(E14= "Vyplň údaj","",E14)</f>
        <v/>
      </c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32" t="s">
        <v>33</v>
      </c>
      <c r="AJ90" s="40"/>
      <c r="AK90" s="40"/>
      <c r="AL90" s="40"/>
      <c r="AM90" s="80" t="str">
        <f>IF(E20="","",E20)</f>
        <v xml:space="preserve"> </v>
      </c>
      <c r="AN90" s="71"/>
      <c r="AO90" s="71"/>
      <c r="AP90" s="71"/>
      <c r="AQ90" s="40"/>
      <c r="AR90" s="44"/>
      <c r="AS90" s="85"/>
      <c r="AT90" s="86"/>
      <c r="AU90" s="87"/>
      <c r="AV90" s="87"/>
      <c r="AW90" s="87"/>
      <c r="AX90" s="87"/>
      <c r="AY90" s="87"/>
      <c r="AZ90" s="87"/>
      <c r="BA90" s="87"/>
      <c r="BB90" s="87"/>
      <c r="BC90" s="87"/>
      <c r="BD90" s="88"/>
      <c r="BE90" s="38"/>
    </row>
    <row r="91" s="2" customFormat="1" ht="10.8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4"/>
      <c r="AS91" s="89"/>
      <c r="AT91" s="90"/>
      <c r="AU91" s="91"/>
      <c r="AV91" s="91"/>
      <c r="AW91" s="91"/>
      <c r="AX91" s="91"/>
      <c r="AY91" s="91"/>
      <c r="AZ91" s="91"/>
      <c r="BA91" s="91"/>
      <c r="BB91" s="91"/>
      <c r="BC91" s="91"/>
      <c r="BD91" s="92"/>
      <c r="BE91" s="38"/>
    </row>
    <row r="92" s="2" customFormat="1" ht="29.28" customHeight="1">
      <c r="A92" s="38"/>
      <c r="B92" s="39"/>
      <c r="C92" s="93" t="s">
        <v>57</v>
      </c>
      <c r="D92" s="94"/>
      <c r="E92" s="94"/>
      <c r="F92" s="94"/>
      <c r="G92" s="94"/>
      <c r="H92" s="95"/>
      <c r="I92" s="96" t="s">
        <v>58</v>
      </c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7" t="s">
        <v>59</v>
      </c>
      <c r="AH92" s="94"/>
      <c r="AI92" s="94"/>
      <c r="AJ92" s="94"/>
      <c r="AK92" s="94"/>
      <c r="AL92" s="94"/>
      <c r="AM92" s="94"/>
      <c r="AN92" s="96" t="s">
        <v>60</v>
      </c>
      <c r="AO92" s="94"/>
      <c r="AP92" s="98"/>
      <c r="AQ92" s="99" t="s">
        <v>61</v>
      </c>
      <c r="AR92" s="44"/>
      <c r="AS92" s="100" t="s">
        <v>62</v>
      </c>
      <c r="AT92" s="101" t="s">
        <v>63</v>
      </c>
      <c r="AU92" s="101" t="s">
        <v>64</v>
      </c>
      <c r="AV92" s="101" t="s">
        <v>65</v>
      </c>
      <c r="AW92" s="101" t="s">
        <v>66</v>
      </c>
      <c r="AX92" s="101" t="s">
        <v>67</v>
      </c>
      <c r="AY92" s="101" t="s">
        <v>68</v>
      </c>
      <c r="AZ92" s="101" t="s">
        <v>69</v>
      </c>
      <c r="BA92" s="101" t="s">
        <v>70</v>
      </c>
      <c r="BB92" s="101" t="s">
        <v>71</v>
      </c>
      <c r="BC92" s="101" t="s">
        <v>72</v>
      </c>
      <c r="BD92" s="102" t="s">
        <v>73</v>
      </c>
      <c r="BE92" s="38"/>
    </row>
    <row r="93" s="2" customFormat="1" ht="10.8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4"/>
      <c r="AS93" s="103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5"/>
      <c r="BE93" s="38"/>
    </row>
    <row r="94" s="6" customFormat="1" ht="32.4" customHeight="1">
      <c r="A94" s="6"/>
      <c r="B94" s="106"/>
      <c r="C94" s="107" t="s">
        <v>74</v>
      </c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9">
        <f>ROUND(SUM(AG95:AG96),2)</f>
        <v>0</v>
      </c>
      <c r="AH94" s="109"/>
      <c r="AI94" s="109"/>
      <c r="AJ94" s="109"/>
      <c r="AK94" s="109"/>
      <c r="AL94" s="109"/>
      <c r="AM94" s="109"/>
      <c r="AN94" s="110">
        <f>SUM(AG94,AT94)</f>
        <v>0</v>
      </c>
      <c r="AO94" s="110"/>
      <c r="AP94" s="110"/>
      <c r="AQ94" s="111" t="s">
        <v>1</v>
      </c>
      <c r="AR94" s="112"/>
      <c r="AS94" s="113">
        <f>ROUND(SUM(AS95:AS96),2)</f>
        <v>0</v>
      </c>
      <c r="AT94" s="114">
        <f>ROUND(SUM(AV94:AW94),2)</f>
        <v>0</v>
      </c>
      <c r="AU94" s="115">
        <f>ROUND(SUM(AU95:AU96),5)</f>
        <v>0</v>
      </c>
      <c r="AV94" s="114">
        <f>ROUND(AZ94*L29,2)</f>
        <v>0</v>
      </c>
      <c r="AW94" s="114">
        <f>ROUND(BA94*L30,2)</f>
        <v>0</v>
      </c>
      <c r="AX94" s="114">
        <f>ROUND(BB94*L29,2)</f>
        <v>0</v>
      </c>
      <c r="AY94" s="114">
        <f>ROUND(BC94*L30,2)</f>
        <v>0</v>
      </c>
      <c r="AZ94" s="114">
        <f>ROUND(SUM(AZ95:AZ96),2)</f>
        <v>0</v>
      </c>
      <c r="BA94" s="114">
        <f>ROUND(SUM(BA95:BA96),2)</f>
        <v>0</v>
      </c>
      <c r="BB94" s="114">
        <f>ROUND(SUM(BB95:BB96),2)</f>
        <v>0</v>
      </c>
      <c r="BC94" s="114">
        <f>ROUND(SUM(BC95:BC96),2)</f>
        <v>0</v>
      </c>
      <c r="BD94" s="116">
        <f>ROUND(SUM(BD95:BD96),2)</f>
        <v>0</v>
      </c>
      <c r="BE94" s="6"/>
      <c r="BS94" s="117" t="s">
        <v>75</v>
      </c>
      <c r="BT94" s="117" t="s">
        <v>76</v>
      </c>
      <c r="BU94" s="118" t="s">
        <v>77</v>
      </c>
      <c r="BV94" s="117" t="s">
        <v>78</v>
      </c>
      <c r="BW94" s="117" t="s">
        <v>5</v>
      </c>
      <c r="BX94" s="117" t="s">
        <v>79</v>
      </c>
      <c r="CL94" s="117" t="s">
        <v>1</v>
      </c>
    </row>
    <row r="95" s="7" customFormat="1" ht="16.5" customHeight="1">
      <c r="A95" s="119" t="s">
        <v>80</v>
      </c>
      <c r="B95" s="120"/>
      <c r="C95" s="121"/>
      <c r="D95" s="122" t="s">
        <v>81</v>
      </c>
      <c r="E95" s="122"/>
      <c r="F95" s="122"/>
      <c r="G95" s="122"/>
      <c r="H95" s="122"/>
      <c r="I95" s="123"/>
      <c r="J95" s="122" t="s">
        <v>82</v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4">
        <f>'02 - Ostatní a vedlejší n...'!J30</f>
        <v>0</v>
      </c>
      <c r="AH95" s="123"/>
      <c r="AI95" s="123"/>
      <c r="AJ95" s="123"/>
      <c r="AK95" s="123"/>
      <c r="AL95" s="123"/>
      <c r="AM95" s="123"/>
      <c r="AN95" s="124">
        <f>SUM(AG95,AT95)</f>
        <v>0</v>
      </c>
      <c r="AO95" s="123"/>
      <c r="AP95" s="123"/>
      <c r="AQ95" s="125" t="s">
        <v>83</v>
      </c>
      <c r="AR95" s="126"/>
      <c r="AS95" s="127">
        <v>0</v>
      </c>
      <c r="AT95" s="128">
        <f>ROUND(SUM(AV95:AW95),2)</f>
        <v>0</v>
      </c>
      <c r="AU95" s="129">
        <f>'02 - Ostatní a vedlejší n...'!P117</f>
        <v>0</v>
      </c>
      <c r="AV95" s="128">
        <f>'02 - Ostatní a vedlejší n...'!J33</f>
        <v>0</v>
      </c>
      <c r="AW95" s="128">
        <f>'02 - Ostatní a vedlejší n...'!J34</f>
        <v>0</v>
      </c>
      <c r="AX95" s="128">
        <f>'02 - Ostatní a vedlejší n...'!J35</f>
        <v>0</v>
      </c>
      <c r="AY95" s="128">
        <f>'02 - Ostatní a vedlejší n...'!J36</f>
        <v>0</v>
      </c>
      <c r="AZ95" s="128">
        <f>'02 - Ostatní a vedlejší n...'!F33</f>
        <v>0</v>
      </c>
      <c r="BA95" s="128">
        <f>'02 - Ostatní a vedlejší n...'!F34</f>
        <v>0</v>
      </c>
      <c r="BB95" s="128">
        <f>'02 - Ostatní a vedlejší n...'!F35</f>
        <v>0</v>
      </c>
      <c r="BC95" s="128">
        <f>'02 - Ostatní a vedlejší n...'!F36</f>
        <v>0</v>
      </c>
      <c r="BD95" s="130">
        <f>'02 - Ostatní a vedlejší n...'!F37</f>
        <v>0</v>
      </c>
      <c r="BE95" s="7"/>
      <c r="BT95" s="131" t="s">
        <v>84</v>
      </c>
      <c r="BV95" s="131" t="s">
        <v>78</v>
      </c>
      <c r="BW95" s="131" t="s">
        <v>85</v>
      </c>
      <c r="BX95" s="131" t="s">
        <v>5</v>
      </c>
      <c r="CL95" s="131" t="s">
        <v>1</v>
      </c>
      <c r="CM95" s="131" t="s">
        <v>86</v>
      </c>
    </row>
    <row r="96" s="7" customFormat="1" ht="16.5" customHeight="1">
      <c r="A96" s="119" t="s">
        <v>80</v>
      </c>
      <c r="B96" s="120"/>
      <c r="C96" s="121"/>
      <c r="D96" s="122" t="s">
        <v>87</v>
      </c>
      <c r="E96" s="122"/>
      <c r="F96" s="122"/>
      <c r="G96" s="122"/>
      <c r="H96" s="122"/>
      <c r="I96" s="123"/>
      <c r="J96" s="122" t="s">
        <v>88</v>
      </c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4">
        <f>'101a - Místní komunikace ...'!J30</f>
        <v>0</v>
      </c>
      <c r="AH96" s="123"/>
      <c r="AI96" s="123"/>
      <c r="AJ96" s="123"/>
      <c r="AK96" s="123"/>
      <c r="AL96" s="123"/>
      <c r="AM96" s="123"/>
      <c r="AN96" s="124">
        <f>SUM(AG96,AT96)</f>
        <v>0</v>
      </c>
      <c r="AO96" s="123"/>
      <c r="AP96" s="123"/>
      <c r="AQ96" s="125" t="s">
        <v>83</v>
      </c>
      <c r="AR96" s="126"/>
      <c r="AS96" s="132">
        <v>0</v>
      </c>
      <c r="AT96" s="133">
        <f>ROUND(SUM(AV96:AW96),2)</f>
        <v>0</v>
      </c>
      <c r="AU96" s="134">
        <f>'101a - Místní komunikace ...'!P121</f>
        <v>0</v>
      </c>
      <c r="AV96" s="133">
        <f>'101a - Místní komunikace ...'!J33</f>
        <v>0</v>
      </c>
      <c r="AW96" s="133">
        <f>'101a - Místní komunikace ...'!J34</f>
        <v>0</v>
      </c>
      <c r="AX96" s="133">
        <f>'101a - Místní komunikace ...'!J35</f>
        <v>0</v>
      </c>
      <c r="AY96" s="133">
        <f>'101a - Místní komunikace ...'!J36</f>
        <v>0</v>
      </c>
      <c r="AZ96" s="133">
        <f>'101a - Místní komunikace ...'!F33</f>
        <v>0</v>
      </c>
      <c r="BA96" s="133">
        <f>'101a - Místní komunikace ...'!F34</f>
        <v>0</v>
      </c>
      <c r="BB96" s="133">
        <f>'101a - Místní komunikace ...'!F35</f>
        <v>0</v>
      </c>
      <c r="BC96" s="133">
        <f>'101a - Místní komunikace ...'!F36</f>
        <v>0</v>
      </c>
      <c r="BD96" s="135">
        <f>'101a - Místní komunikace ...'!F37</f>
        <v>0</v>
      </c>
      <c r="BE96" s="7"/>
      <c r="BT96" s="131" t="s">
        <v>84</v>
      </c>
      <c r="BV96" s="131" t="s">
        <v>78</v>
      </c>
      <c r="BW96" s="131" t="s">
        <v>89</v>
      </c>
      <c r="BX96" s="131" t="s">
        <v>5</v>
      </c>
      <c r="CL96" s="131" t="s">
        <v>90</v>
      </c>
      <c r="CM96" s="131" t="s">
        <v>86</v>
      </c>
    </row>
    <row r="97" s="2" customFormat="1" ht="30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4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</row>
    <row r="98" s="2" customFormat="1" ht="6.96" customHeight="1">
      <c r="A98" s="38"/>
      <c r="B98" s="66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44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</row>
  </sheetData>
  <sheetProtection sheet="1" formatColumns="0" formatRows="0" objects="1" scenarios="1" spinCount="100000" saltValue="/RlvpGiOBUznraPhoSFLIEXhkGY/q16dlfiE1rHUQTld4U+Dnn+cbh+C9yh5oyL2FKg1ReM6pC+LGKn71MzYzA==" hashValue="XaLZvhvZY/xuUBHRpcHKWVYGp/NvzsFhpOBkNykToKS/bCkMJqxULfHOHf/xQCpsfqPl1eX6OxK7w7Bu8YmWNA==" algorithmName="SHA-512" password="CC35"/>
  <mergeCells count="46"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G94:AM94"/>
    <mergeCell ref="AN94:AP94"/>
    <mergeCell ref="AR2:BE2"/>
  </mergeCells>
  <hyperlinks>
    <hyperlink ref="A95" location="'02 - Ostatní a vedlejší n...'!C2" display="/"/>
    <hyperlink ref="A96" location="'101a - Místní komunikace 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85</v>
      </c>
    </row>
    <row r="3" s="1" customFormat="1" ht="6.96" customHeight="1">
      <c r="B3" s="136"/>
      <c r="C3" s="137"/>
      <c r="D3" s="137"/>
      <c r="E3" s="137"/>
      <c r="F3" s="137"/>
      <c r="G3" s="137"/>
      <c r="H3" s="137"/>
      <c r="I3" s="137"/>
      <c r="J3" s="137"/>
      <c r="K3" s="137"/>
      <c r="L3" s="20"/>
      <c r="AT3" s="17" t="s">
        <v>86</v>
      </c>
    </row>
    <row r="4" s="1" customFormat="1" ht="24.96" customHeight="1">
      <c r="B4" s="20"/>
      <c r="D4" s="138" t="s">
        <v>91</v>
      </c>
      <c r="L4" s="20"/>
      <c r="M4" s="13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40" t="s">
        <v>16</v>
      </c>
      <c r="L6" s="20"/>
    </row>
    <row r="7" s="1" customFormat="1" ht="16.5" customHeight="1">
      <c r="B7" s="20"/>
      <c r="E7" s="141" t="str">
        <f>'Rekapitulace stavby'!K6</f>
        <v>Místní komunikace u zemědělského areálu - Mníšek I.etapa</v>
      </c>
      <c r="F7" s="140"/>
      <c r="G7" s="140"/>
      <c r="H7" s="140"/>
      <c r="L7" s="20"/>
    </row>
    <row r="8" s="2" customFormat="1" ht="12" customHeight="1">
      <c r="A8" s="38"/>
      <c r="B8" s="44"/>
      <c r="C8" s="38"/>
      <c r="D8" s="140" t="s">
        <v>92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2" t="s">
        <v>93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0" t="s">
        <v>18</v>
      </c>
      <c r="E11" s="38"/>
      <c r="F11" s="143" t="s">
        <v>1</v>
      </c>
      <c r="G11" s="38"/>
      <c r="H11" s="38"/>
      <c r="I11" s="140" t="s">
        <v>19</v>
      </c>
      <c r="J11" s="143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0" t="s">
        <v>20</v>
      </c>
      <c r="E12" s="38"/>
      <c r="F12" s="143" t="s">
        <v>21</v>
      </c>
      <c r="G12" s="38"/>
      <c r="H12" s="38"/>
      <c r="I12" s="140" t="s">
        <v>22</v>
      </c>
      <c r="J12" s="144" t="str">
        <f>'Rekapitulace stavby'!AN8</f>
        <v>2. 1. 2025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0" t="s">
        <v>24</v>
      </c>
      <c r="E14" s="38"/>
      <c r="F14" s="38"/>
      <c r="G14" s="38"/>
      <c r="H14" s="38"/>
      <c r="I14" s="140" t="s">
        <v>25</v>
      </c>
      <c r="J14" s="143" t="s">
        <v>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3" t="s">
        <v>26</v>
      </c>
      <c r="F15" s="38"/>
      <c r="G15" s="38"/>
      <c r="H15" s="38"/>
      <c r="I15" s="140" t="s">
        <v>27</v>
      </c>
      <c r="J15" s="143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0" t="s">
        <v>28</v>
      </c>
      <c r="E17" s="38"/>
      <c r="F17" s="38"/>
      <c r="G17" s="38"/>
      <c r="H17" s="38"/>
      <c r="I17" s="140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3"/>
      <c r="G18" s="143"/>
      <c r="H18" s="143"/>
      <c r="I18" s="140" t="s">
        <v>27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0" t="s">
        <v>30</v>
      </c>
      <c r="E20" s="38"/>
      <c r="F20" s="38"/>
      <c r="G20" s="38"/>
      <c r="H20" s="38"/>
      <c r="I20" s="140" t="s">
        <v>25</v>
      </c>
      <c r="J20" s="143" t="s">
        <v>1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3" t="s">
        <v>31</v>
      </c>
      <c r="F21" s="38"/>
      <c r="G21" s="38"/>
      <c r="H21" s="38"/>
      <c r="I21" s="140" t="s">
        <v>27</v>
      </c>
      <c r="J21" s="143" t="s">
        <v>1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0" t="s">
        <v>33</v>
      </c>
      <c r="E23" s="38"/>
      <c r="F23" s="38"/>
      <c r="G23" s="38"/>
      <c r="H23" s="38"/>
      <c r="I23" s="140" t="s">
        <v>25</v>
      </c>
      <c r="J23" s="143" t="str">
        <f>IF('Rekapitulace stavby'!AN19="","",'Rekapitulace stavby'!AN19)</f>
        <v/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3" t="str">
        <f>IF('Rekapitulace stavby'!E20="","",'Rekapitulace stavby'!E20)</f>
        <v xml:space="preserve"> </v>
      </c>
      <c r="F24" s="38"/>
      <c r="G24" s="38"/>
      <c r="H24" s="38"/>
      <c r="I24" s="140" t="s">
        <v>27</v>
      </c>
      <c r="J24" s="143" t="str">
        <f>IF('Rekapitulace stavby'!AN20="","",'Rekapitulace stavby'!AN20)</f>
        <v/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0" t="s">
        <v>35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5"/>
      <c r="B27" s="146"/>
      <c r="C27" s="145"/>
      <c r="D27" s="145"/>
      <c r="E27" s="147" t="s">
        <v>1</v>
      </c>
      <c r="F27" s="147"/>
      <c r="G27" s="147"/>
      <c r="H27" s="147"/>
      <c r="I27" s="145"/>
      <c r="J27" s="145"/>
      <c r="K27" s="145"/>
      <c r="L27" s="148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49"/>
      <c r="E29" s="149"/>
      <c r="F29" s="149"/>
      <c r="G29" s="149"/>
      <c r="H29" s="149"/>
      <c r="I29" s="149"/>
      <c r="J29" s="149"/>
      <c r="K29" s="149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0" t="s">
        <v>36</v>
      </c>
      <c r="E30" s="38"/>
      <c r="F30" s="38"/>
      <c r="G30" s="38"/>
      <c r="H30" s="38"/>
      <c r="I30" s="38"/>
      <c r="J30" s="151">
        <f>ROUND(J117,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49"/>
      <c r="E31" s="149"/>
      <c r="F31" s="149"/>
      <c r="G31" s="149"/>
      <c r="H31" s="149"/>
      <c r="I31" s="149"/>
      <c r="J31" s="149"/>
      <c r="K31" s="149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2" t="s">
        <v>38</v>
      </c>
      <c r="G32" s="38"/>
      <c r="H32" s="38"/>
      <c r="I32" s="152" t="s">
        <v>37</v>
      </c>
      <c r="J32" s="152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53" t="s">
        <v>40</v>
      </c>
      <c r="E33" s="140" t="s">
        <v>41</v>
      </c>
      <c r="F33" s="154">
        <f>ROUND((SUM(BE117:BE161)),  2)</f>
        <v>0</v>
      </c>
      <c r="G33" s="38"/>
      <c r="H33" s="38"/>
      <c r="I33" s="155">
        <v>0.20999999999999999</v>
      </c>
      <c r="J33" s="154">
        <f>ROUND(((SUM(BE117:BE161))*I33),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0" t="s">
        <v>42</v>
      </c>
      <c r="F34" s="154">
        <f>ROUND((SUM(BF117:BF161)),  2)</f>
        <v>0</v>
      </c>
      <c r="G34" s="38"/>
      <c r="H34" s="38"/>
      <c r="I34" s="155">
        <v>0.14999999999999999</v>
      </c>
      <c r="J34" s="154">
        <f>ROUND(((SUM(BF117:BF161))*I34),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0" t="s">
        <v>43</v>
      </c>
      <c r="F35" s="154">
        <f>ROUND((SUM(BG117:BG161)),  2)</f>
        <v>0</v>
      </c>
      <c r="G35" s="38"/>
      <c r="H35" s="38"/>
      <c r="I35" s="155">
        <v>0.20999999999999999</v>
      </c>
      <c r="J35" s="154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0" t="s">
        <v>44</v>
      </c>
      <c r="F36" s="154">
        <f>ROUND((SUM(BH117:BH161)),  2)</f>
        <v>0</v>
      </c>
      <c r="G36" s="38"/>
      <c r="H36" s="38"/>
      <c r="I36" s="155">
        <v>0.14999999999999999</v>
      </c>
      <c r="J36" s="154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0" t="s">
        <v>45</v>
      </c>
      <c r="F37" s="154">
        <f>ROUND((SUM(BI117:BI161)),  2)</f>
        <v>0</v>
      </c>
      <c r="G37" s="38"/>
      <c r="H37" s="38"/>
      <c r="I37" s="155">
        <v>0</v>
      </c>
      <c r="J37" s="154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56"/>
      <c r="D39" s="157" t="s">
        <v>46</v>
      </c>
      <c r="E39" s="158"/>
      <c r="F39" s="158"/>
      <c r="G39" s="159" t="s">
        <v>47</v>
      </c>
      <c r="H39" s="160" t="s">
        <v>48</v>
      </c>
      <c r="I39" s="158"/>
      <c r="J39" s="161">
        <f>SUM(J30:J37)</f>
        <v>0</v>
      </c>
      <c r="K39" s="162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63" t="s">
        <v>49</v>
      </c>
      <c r="E50" s="164"/>
      <c r="F50" s="164"/>
      <c r="G50" s="163" t="s">
        <v>50</v>
      </c>
      <c r="H50" s="164"/>
      <c r="I50" s="164"/>
      <c r="J50" s="164"/>
      <c r="K50" s="16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65" t="s">
        <v>51</v>
      </c>
      <c r="E61" s="166"/>
      <c r="F61" s="167" t="s">
        <v>52</v>
      </c>
      <c r="G61" s="165" t="s">
        <v>51</v>
      </c>
      <c r="H61" s="166"/>
      <c r="I61" s="166"/>
      <c r="J61" s="168" t="s">
        <v>52</v>
      </c>
      <c r="K61" s="16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63" t="s">
        <v>53</v>
      </c>
      <c r="E65" s="169"/>
      <c r="F65" s="169"/>
      <c r="G65" s="163" t="s">
        <v>54</v>
      </c>
      <c r="H65" s="169"/>
      <c r="I65" s="169"/>
      <c r="J65" s="169"/>
      <c r="K65" s="16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65" t="s">
        <v>51</v>
      </c>
      <c r="E76" s="166"/>
      <c r="F76" s="167" t="s">
        <v>52</v>
      </c>
      <c r="G76" s="165" t="s">
        <v>51</v>
      </c>
      <c r="H76" s="166"/>
      <c r="I76" s="166"/>
      <c r="J76" s="168" t="s">
        <v>52</v>
      </c>
      <c r="K76" s="16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72"/>
      <c r="C81" s="173"/>
      <c r="D81" s="173"/>
      <c r="E81" s="173"/>
      <c r="F81" s="173"/>
      <c r="G81" s="173"/>
      <c r="H81" s="173"/>
      <c r="I81" s="173"/>
      <c r="J81" s="173"/>
      <c r="K81" s="17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94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74" t="str">
        <f>E7</f>
        <v>Místní komunikace u zemědělského areálu - Mníšek I.etapa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92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02 - Ostatní a vedlejší náklady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>Stříbřec, místní část Mníšek</v>
      </c>
      <c r="G89" s="40"/>
      <c r="H89" s="40"/>
      <c r="I89" s="32" t="s">
        <v>22</v>
      </c>
      <c r="J89" s="79" t="str">
        <f>IF(J12="","",J12)</f>
        <v>2. 1. 2025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>Obec Stříbřec</v>
      </c>
      <c r="G91" s="40"/>
      <c r="H91" s="40"/>
      <c r="I91" s="32" t="s">
        <v>30</v>
      </c>
      <c r="J91" s="36" t="str">
        <f>E21</f>
        <v>WAY project s.r.o.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28</v>
      </c>
      <c r="D92" s="40"/>
      <c r="E92" s="40"/>
      <c r="F92" s="27" t="str">
        <f>IF(E18="","",E18)</f>
        <v>Vyplň údaj</v>
      </c>
      <c r="G92" s="40"/>
      <c r="H92" s="40"/>
      <c r="I92" s="32" t="s">
        <v>33</v>
      </c>
      <c r="J92" s="36" t="str">
        <f>E24</f>
        <v xml:space="preserve"> 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75" t="s">
        <v>95</v>
      </c>
      <c r="D94" s="176"/>
      <c r="E94" s="176"/>
      <c r="F94" s="176"/>
      <c r="G94" s="176"/>
      <c r="H94" s="176"/>
      <c r="I94" s="176"/>
      <c r="J94" s="177" t="s">
        <v>96</v>
      </c>
      <c r="K94" s="176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78" t="s">
        <v>97</v>
      </c>
      <c r="D96" s="40"/>
      <c r="E96" s="40"/>
      <c r="F96" s="40"/>
      <c r="G96" s="40"/>
      <c r="H96" s="40"/>
      <c r="I96" s="40"/>
      <c r="J96" s="110">
        <f>J117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98</v>
      </c>
    </row>
    <row r="97" s="9" customFormat="1" ht="24.96" customHeight="1">
      <c r="A97" s="9"/>
      <c r="B97" s="179"/>
      <c r="C97" s="180"/>
      <c r="D97" s="181" t="s">
        <v>99</v>
      </c>
      <c r="E97" s="182"/>
      <c r="F97" s="182"/>
      <c r="G97" s="182"/>
      <c r="H97" s="182"/>
      <c r="I97" s="182"/>
      <c r="J97" s="183">
        <f>J118</f>
        <v>0</v>
      </c>
      <c r="K97" s="180"/>
      <c r="L97" s="184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2" customFormat="1" ht="21.84" customHeight="1">
      <c r="A98" s="38"/>
      <c r="B98" s="39"/>
      <c r="C98" s="40"/>
      <c r="D98" s="40"/>
      <c r="E98" s="40"/>
      <c r="F98" s="40"/>
      <c r="G98" s="40"/>
      <c r="H98" s="40"/>
      <c r="I98" s="40"/>
      <c r="J98" s="40"/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6.96" customHeight="1">
      <c r="A99" s="38"/>
      <c r="B99" s="66"/>
      <c r="C99" s="67"/>
      <c r="D99" s="67"/>
      <c r="E99" s="67"/>
      <c r="F99" s="67"/>
      <c r="G99" s="67"/>
      <c r="H99" s="67"/>
      <c r="I99" s="67"/>
      <c r="J99" s="67"/>
      <c r="K99" s="67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3" s="2" customFormat="1" ht="6.96" customHeight="1">
      <c r="A103" s="38"/>
      <c r="B103" s="68"/>
      <c r="C103" s="69"/>
      <c r="D103" s="69"/>
      <c r="E103" s="69"/>
      <c r="F103" s="69"/>
      <c r="G103" s="69"/>
      <c r="H103" s="69"/>
      <c r="I103" s="69"/>
      <c r="J103" s="69"/>
      <c r="K103" s="69"/>
      <c r="L103" s="63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24.96" customHeight="1">
      <c r="A104" s="38"/>
      <c r="B104" s="39"/>
      <c r="C104" s="23" t="s">
        <v>100</v>
      </c>
      <c r="D104" s="40"/>
      <c r="E104" s="40"/>
      <c r="F104" s="40"/>
      <c r="G104" s="40"/>
      <c r="H104" s="40"/>
      <c r="I104" s="40"/>
      <c r="J104" s="40"/>
      <c r="K104" s="40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="2" customFormat="1" ht="6.96" customHeight="1">
      <c r="A105" s="38"/>
      <c r="B105" s="39"/>
      <c r="C105" s="40"/>
      <c r="D105" s="40"/>
      <c r="E105" s="40"/>
      <c r="F105" s="40"/>
      <c r="G105" s="40"/>
      <c r="H105" s="40"/>
      <c r="I105" s="40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12" customHeight="1">
      <c r="A106" s="38"/>
      <c r="B106" s="39"/>
      <c r="C106" s="32" t="s">
        <v>16</v>
      </c>
      <c r="D106" s="40"/>
      <c r="E106" s="40"/>
      <c r="F106" s="40"/>
      <c r="G106" s="40"/>
      <c r="H106" s="40"/>
      <c r="I106" s="40"/>
      <c r="J106" s="40"/>
      <c r="K106" s="40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16.5" customHeight="1">
      <c r="A107" s="38"/>
      <c r="B107" s="39"/>
      <c r="C107" s="40"/>
      <c r="D107" s="40"/>
      <c r="E107" s="174" t="str">
        <f>E7</f>
        <v>Místní komunikace u zemědělského areálu - Mníšek I.etapa</v>
      </c>
      <c r="F107" s="32"/>
      <c r="G107" s="32"/>
      <c r="H107" s="32"/>
      <c r="I107" s="40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12" customHeight="1">
      <c r="A108" s="38"/>
      <c r="B108" s="39"/>
      <c r="C108" s="32" t="s">
        <v>92</v>
      </c>
      <c r="D108" s="40"/>
      <c r="E108" s="40"/>
      <c r="F108" s="40"/>
      <c r="G108" s="40"/>
      <c r="H108" s="40"/>
      <c r="I108" s="40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6.5" customHeight="1">
      <c r="A109" s="38"/>
      <c r="B109" s="39"/>
      <c r="C109" s="40"/>
      <c r="D109" s="40"/>
      <c r="E109" s="76" t="str">
        <f>E9</f>
        <v>02 - Ostatní a vedlejší náklady</v>
      </c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39"/>
      <c r="C110" s="40"/>
      <c r="D110" s="40"/>
      <c r="E110" s="40"/>
      <c r="F110" s="40"/>
      <c r="G110" s="40"/>
      <c r="H110" s="40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20</v>
      </c>
      <c r="D111" s="40"/>
      <c r="E111" s="40"/>
      <c r="F111" s="27" t="str">
        <f>F12</f>
        <v>Stříbřec, místní část Mníšek</v>
      </c>
      <c r="G111" s="40"/>
      <c r="H111" s="40"/>
      <c r="I111" s="32" t="s">
        <v>22</v>
      </c>
      <c r="J111" s="79" t="str">
        <f>IF(J12="","",J12)</f>
        <v>2. 1. 2025</v>
      </c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5.15" customHeight="1">
      <c r="A113" s="38"/>
      <c r="B113" s="39"/>
      <c r="C113" s="32" t="s">
        <v>24</v>
      </c>
      <c r="D113" s="40"/>
      <c r="E113" s="40"/>
      <c r="F113" s="27" t="str">
        <f>E15</f>
        <v>Obec Stříbřec</v>
      </c>
      <c r="G113" s="40"/>
      <c r="H113" s="40"/>
      <c r="I113" s="32" t="s">
        <v>30</v>
      </c>
      <c r="J113" s="36" t="str">
        <f>E21</f>
        <v>WAY project s.r.o.</v>
      </c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5.15" customHeight="1">
      <c r="A114" s="38"/>
      <c r="B114" s="39"/>
      <c r="C114" s="32" t="s">
        <v>28</v>
      </c>
      <c r="D114" s="40"/>
      <c r="E114" s="40"/>
      <c r="F114" s="27" t="str">
        <f>IF(E18="","",E18)</f>
        <v>Vyplň údaj</v>
      </c>
      <c r="G114" s="40"/>
      <c r="H114" s="40"/>
      <c r="I114" s="32" t="s">
        <v>33</v>
      </c>
      <c r="J114" s="36" t="str">
        <f>E24</f>
        <v xml:space="preserve"> </v>
      </c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0.32" customHeight="1">
      <c r="A115" s="38"/>
      <c r="B115" s="39"/>
      <c r="C115" s="40"/>
      <c r="D115" s="40"/>
      <c r="E115" s="40"/>
      <c r="F115" s="40"/>
      <c r="G115" s="40"/>
      <c r="H115" s="40"/>
      <c r="I115" s="40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10" customFormat="1" ht="29.28" customHeight="1">
      <c r="A116" s="185"/>
      <c r="B116" s="186"/>
      <c r="C116" s="187" t="s">
        <v>101</v>
      </c>
      <c r="D116" s="188" t="s">
        <v>61</v>
      </c>
      <c r="E116" s="188" t="s">
        <v>57</v>
      </c>
      <c r="F116" s="188" t="s">
        <v>58</v>
      </c>
      <c r="G116" s="188" t="s">
        <v>102</v>
      </c>
      <c r="H116" s="188" t="s">
        <v>103</v>
      </c>
      <c r="I116" s="188" t="s">
        <v>104</v>
      </c>
      <c r="J116" s="188" t="s">
        <v>96</v>
      </c>
      <c r="K116" s="189" t="s">
        <v>105</v>
      </c>
      <c r="L116" s="190"/>
      <c r="M116" s="100" t="s">
        <v>1</v>
      </c>
      <c r="N116" s="101" t="s">
        <v>40</v>
      </c>
      <c r="O116" s="101" t="s">
        <v>106</v>
      </c>
      <c r="P116" s="101" t="s">
        <v>107</v>
      </c>
      <c r="Q116" s="101" t="s">
        <v>108</v>
      </c>
      <c r="R116" s="101" t="s">
        <v>109</v>
      </c>
      <c r="S116" s="101" t="s">
        <v>110</v>
      </c>
      <c r="T116" s="102" t="s">
        <v>111</v>
      </c>
      <c r="U116" s="185"/>
      <c r="V116" s="185"/>
      <c r="W116" s="185"/>
      <c r="X116" s="185"/>
      <c r="Y116" s="185"/>
      <c r="Z116" s="185"/>
      <c r="AA116" s="185"/>
      <c r="AB116" s="185"/>
      <c r="AC116" s="185"/>
      <c r="AD116" s="185"/>
      <c r="AE116" s="185"/>
    </row>
    <row r="117" s="2" customFormat="1" ht="22.8" customHeight="1">
      <c r="A117" s="38"/>
      <c r="B117" s="39"/>
      <c r="C117" s="107" t="s">
        <v>112</v>
      </c>
      <c r="D117" s="40"/>
      <c r="E117" s="40"/>
      <c r="F117" s="40"/>
      <c r="G117" s="40"/>
      <c r="H117" s="40"/>
      <c r="I117" s="40"/>
      <c r="J117" s="191">
        <f>BK117</f>
        <v>0</v>
      </c>
      <c r="K117" s="40"/>
      <c r="L117" s="44"/>
      <c r="M117" s="103"/>
      <c r="N117" s="192"/>
      <c r="O117" s="104"/>
      <c r="P117" s="193">
        <f>P118</f>
        <v>0</v>
      </c>
      <c r="Q117" s="104"/>
      <c r="R117" s="193">
        <f>R118</f>
        <v>0</v>
      </c>
      <c r="S117" s="104"/>
      <c r="T117" s="194">
        <f>T118</f>
        <v>0</v>
      </c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75</v>
      </c>
      <c r="AU117" s="17" t="s">
        <v>98</v>
      </c>
      <c r="BK117" s="195">
        <f>BK118</f>
        <v>0</v>
      </c>
    </row>
    <row r="118" s="11" customFormat="1" ht="25.92" customHeight="1">
      <c r="A118" s="11"/>
      <c r="B118" s="196"/>
      <c r="C118" s="197"/>
      <c r="D118" s="198" t="s">
        <v>75</v>
      </c>
      <c r="E118" s="199" t="s">
        <v>113</v>
      </c>
      <c r="F118" s="199" t="s">
        <v>114</v>
      </c>
      <c r="G118" s="197"/>
      <c r="H118" s="197"/>
      <c r="I118" s="200"/>
      <c r="J118" s="201">
        <f>BK118</f>
        <v>0</v>
      </c>
      <c r="K118" s="197"/>
      <c r="L118" s="202"/>
      <c r="M118" s="203"/>
      <c r="N118" s="204"/>
      <c r="O118" s="204"/>
      <c r="P118" s="205">
        <f>SUM(P119:P161)</f>
        <v>0</v>
      </c>
      <c r="Q118" s="204"/>
      <c r="R118" s="205">
        <f>SUM(R119:R161)</f>
        <v>0</v>
      </c>
      <c r="S118" s="204"/>
      <c r="T118" s="206">
        <f>SUM(T119:T161)</f>
        <v>0</v>
      </c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R118" s="207" t="s">
        <v>115</v>
      </c>
      <c r="AT118" s="208" t="s">
        <v>75</v>
      </c>
      <c r="AU118" s="208" t="s">
        <v>76</v>
      </c>
      <c r="AY118" s="207" t="s">
        <v>116</v>
      </c>
      <c r="BK118" s="209">
        <f>SUM(BK119:BK161)</f>
        <v>0</v>
      </c>
    </row>
    <row r="119" s="2" customFormat="1" ht="16.5" customHeight="1">
      <c r="A119" s="38"/>
      <c r="B119" s="39"/>
      <c r="C119" s="210" t="s">
        <v>84</v>
      </c>
      <c r="D119" s="210" t="s">
        <v>117</v>
      </c>
      <c r="E119" s="211" t="s">
        <v>118</v>
      </c>
      <c r="F119" s="212" t="s">
        <v>119</v>
      </c>
      <c r="G119" s="213" t="s">
        <v>120</v>
      </c>
      <c r="H119" s="214">
        <v>1</v>
      </c>
      <c r="I119" s="215"/>
      <c r="J119" s="216">
        <f>ROUND(I119*H119,2)</f>
        <v>0</v>
      </c>
      <c r="K119" s="212" t="s">
        <v>121</v>
      </c>
      <c r="L119" s="44"/>
      <c r="M119" s="217" t="s">
        <v>1</v>
      </c>
      <c r="N119" s="218" t="s">
        <v>41</v>
      </c>
      <c r="O119" s="91"/>
      <c r="P119" s="219">
        <f>O119*H119</f>
        <v>0</v>
      </c>
      <c r="Q119" s="219">
        <v>0</v>
      </c>
      <c r="R119" s="219">
        <f>Q119*H119</f>
        <v>0</v>
      </c>
      <c r="S119" s="219">
        <v>0</v>
      </c>
      <c r="T119" s="220">
        <f>S119*H119</f>
        <v>0</v>
      </c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R119" s="221" t="s">
        <v>122</v>
      </c>
      <c r="AT119" s="221" t="s">
        <v>117</v>
      </c>
      <c r="AU119" s="221" t="s">
        <v>84</v>
      </c>
      <c r="AY119" s="17" t="s">
        <v>116</v>
      </c>
      <c r="BE119" s="222">
        <f>IF(N119="základní",J119,0)</f>
        <v>0</v>
      </c>
      <c r="BF119" s="222">
        <f>IF(N119="snížená",J119,0)</f>
        <v>0</v>
      </c>
      <c r="BG119" s="222">
        <f>IF(N119="zákl. přenesená",J119,0)</f>
        <v>0</v>
      </c>
      <c r="BH119" s="222">
        <f>IF(N119="sníž. přenesená",J119,0)</f>
        <v>0</v>
      </c>
      <c r="BI119" s="222">
        <f>IF(N119="nulová",J119,0)</f>
        <v>0</v>
      </c>
      <c r="BJ119" s="17" t="s">
        <v>84</v>
      </c>
      <c r="BK119" s="222">
        <f>ROUND(I119*H119,2)</f>
        <v>0</v>
      </c>
      <c r="BL119" s="17" t="s">
        <v>122</v>
      </c>
      <c r="BM119" s="221" t="s">
        <v>123</v>
      </c>
    </row>
    <row r="120" s="12" customFormat="1">
      <c r="A120" s="12"/>
      <c r="B120" s="223"/>
      <c r="C120" s="224"/>
      <c r="D120" s="225" t="s">
        <v>124</v>
      </c>
      <c r="E120" s="226" t="s">
        <v>1</v>
      </c>
      <c r="F120" s="227" t="s">
        <v>125</v>
      </c>
      <c r="G120" s="224"/>
      <c r="H120" s="228">
        <v>1</v>
      </c>
      <c r="I120" s="229"/>
      <c r="J120" s="224"/>
      <c r="K120" s="224"/>
      <c r="L120" s="230"/>
      <c r="M120" s="231"/>
      <c r="N120" s="232"/>
      <c r="O120" s="232"/>
      <c r="P120" s="232"/>
      <c r="Q120" s="232"/>
      <c r="R120" s="232"/>
      <c r="S120" s="232"/>
      <c r="T120" s="233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T120" s="234" t="s">
        <v>124</v>
      </c>
      <c r="AU120" s="234" t="s">
        <v>84</v>
      </c>
      <c r="AV120" s="12" t="s">
        <v>86</v>
      </c>
      <c r="AW120" s="12" t="s">
        <v>32</v>
      </c>
      <c r="AX120" s="12" t="s">
        <v>84</v>
      </c>
      <c r="AY120" s="234" t="s">
        <v>116</v>
      </c>
    </row>
    <row r="121" s="2" customFormat="1" ht="16.5" customHeight="1">
      <c r="A121" s="38"/>
      <c r="B121" s="39"/>
      <c r="C121" s="210" t="s">
        <v>86</v>
      </c>
      <c r="D121" s="210" t="s">
        <v>117</v>
      </c>
      <c r="E121" s="211" t="s">
        <v>126</v>
      </c>
      <c r="F121" s="212" t="s">
        <v>127</v>
      </c>
      <c r="G121" s="213" t="s">
        <v>120</v>
      </c>
      <c r="H121" s="214">
        <v>1</v>
      </c>
      <c r="I121" s="215"/>
      <c r="J121" s="216">
        <f>ROUND(I121*H121,2)</f>
        <v>0</v>
      </c>
      <c r="K121" s="212" t="s">
        <v>1</v>
      </c>
      <c r="L121" s="44"/>
      <c r="M121" s="217" t="s">
        <v>1</v>
      </c>
      <c r="N121" s="218" t="s">
        <v>41</v>
      </c>
      <c r="O121" s="91"/>
      <c r="P121" s="219">
        <f>O121*H121</f>
        <v>0</v>
      </c>
      <c r="Q121" s="219">
        <v>0</v>
      </c>
      <c r="R121" s="219">
        <f>Q121*H121</f>
        <v>0</v>
      </c>
      <c r="S121" s="219">
        <v>0</v>
      </c>
      <c r="T121" s="220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21" t="s">
        <v>122</v>
      </c>
      <c r="AT121" s="221" t="s">
        <v>117</v>
      </c>
      <c r="AU121" s="221" t="s">
        <v>84</v>
      </c>
      <c r="AY121" s="17" t="s">
        <v>116</v>
      </c>
      <c r="BE121" s="222">
        <f>IF(N121="základní",J121,0)</f>
        <v>0</v>
      </c>
      <c r="BF121" s="222">
        <f>IF(N121="snížená",J121,0)</f>
        <v>0</v>
      </c>
      <c r="BG121" s="222">
        <f>IF(N121="zákl. přenesená",J121,0)</f>
        <v>0</v>
      </c>
      <c r="BH121" s="222">
        <f>IF(N121="sníž. přenesená",J121,0)</f>
        <v>0</v>
      </c>
      <c r="BI121" s="222">
        <f>IF(N121="nulová",J121,0)</f>
        <v>0</v>
      </c>
      <c r="BJ121" s="17" t="s">
        <v>84</v>
      </c>
      <c r="BK121" s="222">
        <f>ROUND(I121*H121,2)</f>
        <v>0</v>
      </c>
      <c r="BL121" s="17" t="s">
        <v>122</v>
      </c>
      <c r="BM121" s="221" t="s">
        <v>128</v>
      </c>
    </row>
    <row r="122" s="13" customFormat="1">
      <c r="A122" s="13"/>
      <c r="B122" s="235"/>
      <c r="C122" s="236"/>
      <c r="D122" s="225" t="s">
        <v>124</v>
      </c>
      <c r="E122" s="237" t="s">
        <v>1</v>
      </c>
      <c r="F122" s="238" t="s">
        <v>129</v>
      </c>
      <c r="G122" s="236"/>
      <c r="H122" s="237" t="s">
        <v>1</v>
      </c>
      <c r="I122" s="239"/>
      <c r="J122" s="236"/>
      <c r="K122" s="236"/>
      <c r="L122" s="240"/>
      <c r="M122" s="241"/>
      <c r="N122" s="242"/>
      <c r="O122" s="242"/>
      <c r="P122" s="242"/>
      <c r="Q122" s="242"/>
      <c r="R122" s="242"/>
      <c r="S122" s="242"/>
      <c r="T122" s="24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44" t="s">
        <v>124</v>
      </c>
      <c r="AU122" s="244" t="s">
        <v>84</v>
      </c>
      <c r="AV122" s="13" t="s">
        <v>84</v>
      </c>
      <c r="AW122" s="13" t="s">
        <v>32</v>
      </c>
      <c r="AX122" s="13" t="s">
        <v>76</v>
      </c>
      <c r="AY122" s="244" t="s">
        <v>116</v>
      </c>
    </row>
    <row r="123" s="12" customFormat="1">
      <c r="A123" s="12"/>
      <c r="B123" s="223"/>
      <c r="C123" s="224"/>
      <c r="D123" s="225" t="s">
        <v>124</v>
      </c>
      <c r="E123" s="226" t="s">
        <v>1</v>
      </c>
      <c r="F123" s="227" t="s">
        <v>130</v>
      </c>
      <c r="G123" s="224"/>
      <c r="H123" s="228">
        <v>1</v>
      </c>
      <c r="I123" s="229"/>
      <c r="J123" s="224"/>
      <c r="K123" s="224"/>
      <c r="L123" s="230"/>
      <c r="M123" s="231"/>
      <c r="N123" s="232"/>
      <c r="O123" s="232"/>
      <c r="P123" s="232"/>
      <c r="Q123" s="232"/>
      <c r="R123" s="232"/>
      <c r="S123" s="232"/>
      <c r="T123" s="233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T123" s="234" t="s">
        <v>124</v>
      </c>
      <c r="AU123" s="234" t="s">
        <v>84</v>
      </c>
      <c r="AV123" s="12" t="s">
        <v>86</v>
      </c>
      <c r="AW123" s="12" t="s">
        <v>32</v>
      </c>
      <c r="AX123" s="12" t="s">
        <v>84</v>
      </c>
      <c r="AY123" s="234" t="s">
        <v>116</v>
      </c>
    </row>
    <row r="124" s="13" customFormat="1">
      <c r="A124" s="13"/>
      <c r="B124" s="235"/>
      <c r="C124" s="236"/>
      <c r="D124" s="225" t="s">
        <v>124</v>
      </c>
      <c r="E124" s="237" t="s">
        <v>1</v>
      </c>
      <c r="F124" s="238" t="s">
        <v>131</v>
      </c>
      <c r="G124" s="236"/>
      <c r="H124" s="237" t="s">
        <v>1</v>
      </c>
      <c r="I124" s="239"/>
      <c r="J124" s="236"/>
      <c r="K124" s="236"/>
      <c r="L124" s="240"/>
      <c r="M124" s="241"/>
      <c r="N124" s="242"/>
      <c r="O124" s="242"/>
      <c r="P124" s="242"/>
      <c r="Q124" s="242"/>
      <c r="R124" s="242"/>
      <c r="S124" s="242"/>
      <c r="T124" s="24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44" t="s">
        <v>124</v>
      </c>
      <c r="AU124" s="244" t="s">
        <v>84</v>
      </c>
      <c r="AV124" s="13" t="s">
        <v>84</v>
      </c>
      <c r="AW124" s="13" t="s">
        <v>32</v>
      </c>
      <c r="AX124" s="13" t="s">
        <v>76</v>
      </c>
      <c r="AY124" s="244" t="s">
        <v>116</v>
      </c>
    </row>
    <row r="125" s="2" customFormat="1" ht="16.5" customHeight="1">
      <c r="A125" s="38"/>
      <c r="B125" s="39"/>
      <c r="C125" s="210" t="s">
        <v>132</v>
      </c>
      <c r="D125" s="210" t="s">
        <v>117</v>
      </c>
      <c r="E125" s="211" t="s">
        <v>133</v>
      </c>
      <c r="F125" s="212" t="s">
        <v>134</v>
      </c>
      <c r="G125" s="213" t="s">
        <v>120</v>
      </c>
      <c r="H125" s="214">
        <v>1</v>
      </c>
      <c r="I125" s="215"/>
      <c r="J125" s="216">
        <f>ROUND(I125*H125,2)</f>
        <v>0</v>
      </c>
      <c r="K125" s="212" t="s">
        <v>1</v>
      </c>
      <c r="L125" s="44"/>
      <c r="M125" s="217" t="s">
        <v>1</v>
      </c>
      <c r="N125" s="218" t="s">
        <v>41</v>
      </c>
      <c r="O125" s="91"/>
      <c r="P125" s="219">
        <f>O125*H125</f>
        <v>0</v>
      </c>
      <c r="Q125" s="219">
        <v>0</v>
      </c>
      <c r="R125" s="219">
        <f>Q125*H125</f>
        <v>0</v>
      </c>
      <c r="S125" s="219">
        <v>0</v>
      </c>
      <c r="T125" s="220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21" t="s">
        <v>122</v>
      </c>
      <c r="AT125" s="221" t="s">
        <v>117</v>
      </c>
      <c r="AU125" s="221" t="s">
        <v>84</v>
      </c>
      <c r="AY125" s="17" t="s">
        <v>116</v>
      </c>
      <c r="BE125" s="222">
        <f>IF(N125="základní",J125,0)</f>
        <v>0</v>
      </c>
      <c r="BF125" s="222">
        <f>IF(N125="snížená",J125,0)</f>
        <v>0</v>
      </c>
      <c r="BG125" s="222">
        <f>IF(N125="zákl. přenesená",J125,0)</f>
        <v>0</v>
      </c>
      <c r="BH125" s="222">
        <f>IF(N125="sníž. přenesená",J125,0)</f>
        <v>0</v>
      </c>
      <c r="BI125" s="222">
        <f>IF(N125="nulová",J125,0)</f>
        <v>0</v>
      </c>
      <c r="BJ125" s="17" t="s">
        <v>84</v>
      </c>
      <c r="BK125" s="222">
        <f>ROUND(I125*H125,2)</f>
        <v>0</v>
      </c>
      <c r="BL125" s="17" t="s">
        <v>122</v>
      </c>
      <c r="BM125" s="221" t="s">
        <v>135</v>
      </c>
    </row>
    <row r="126" s="13" customFormat="1">
      <c r="A126" s="13"/>
      <c r="B126" s="235"/>
      <c r="C126" s="236"/>
      <c r="D126" s="225" t="s">
        <v>124</v>
      </c>
      <c r="E126" s="237" t="s">
        <v>1</v>
      </c>
      <c r="F126" s="238" t="s">
        <v>129</v>
      </c>
      <c r="G126" s="236"/>
      <c r="H126" s="237" t="s">
        <v>1</v>
      </c>
      <c r="I126" s="239"/>
      <c r="J126" s="236"/>
      <c r="K126" s="236"/>
      <c r="L126" s="240"/>
      <c r="M126" s="241"/>
      <c r="N126" s="242"/>
      <c r="O126" s="242"/>
      <c r="P126" s="242"/>
      <c r="Q126" s="242"/>
      <c r="R126" s="242"/>
      <c r="S126" s="242"/>
      <c r="T126" s="24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44" t="s">
        <v>124</v>
      </c>
      <c r="AU126" s="244" t="s">
        <v>84</v>
      </c>
      <c r="AV126" s="13" t="s">
        <v>84</v>
      </c>
      <c r="AW126" s="13" t="s">
        <v>32</v>
      </c>
      <c r="AX126" s="13" t="s">
        <v>76</v>
      </c>
      <c r="AY126" s="244" t="s">
        <v>116</v>
      </c>
    </row>
    <row r="127" s="12" customFormat="1">
      <c r="A127" s="12"/>
      <c r="B127" s="223"/>
      <c r="C127" s="224"/>
      <c r="D127" s="225" t="s">
        <v>124</v>
      </c>
      <c r="E127" s="226" t="s">
        <v>1</v>
      </c>
      <c r="F127" s="227" t="s">
        <v>136</v>
      </c>
      <c r="G127" s="224"/>
      <c r="H127" s="228">
        <v>1</v>
      </c>
      <c r="I127" s="229"/>
      <c r="J127" s="224"/>
      <c r="K127" s="224"/>
      <c r="L127" s="230"/>
      <c r="M127" s="231"/>
      <c r="N127" s="232"/>
      <c r="O127" s="232"/>
      <c r="P127" s="232"/>
      <c r="Q127" s="232"/>
      <c r="R127" s="232"/>
      <c r="S127" s="232"/>
      <c r="T127" s="233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T127" s="234" t="s">
        <v>124</v>
      </c>
      <c r="AU127" s="234" t="s">
        <v>84</v>
      </c>
      <c r="AV127" s="12" t="s">
        <v>86</v>
      </c>
      <c r="AW127" s="12" t="s">
        <v>32</v>
      </c>
      <c r="AX127" s="12" t="s">
        <v>84</v>
      </c>
      <c r="AY127" s="234" t="s">
        <v>116</v>
      </c>
    </row>
    <row r="128" s="13" customFormat="1">
      <c r="A128" s="13"/>
      <c r="B128" s="235"/>
      <c r="C128" s="236"/>
      <c r="D128" s="225" t="s">
        <v>124</v>
      </c>
      <c r="E128" s="237" t="s">
        <v>1</v>
      </c>
      <c r="F128" s="238" t="s">
        <v>137</v>
      </c>
      <c r="G128" s="236"/>
      <c r="H128" s="237" t="s">
        <v>1</v>
      </c>
      <c r="I128" s="239"/>
      <c r="J128" s="236"/>
      <c r="K128" s="236"/>
      <c r="L128" s="240"/>
      <c r="M128" s="241"/>
      <c r="N128" s="242"/>
      <c r="O128" s="242"/>
      <c r="P128" s="242"/>
      <c r="Q128" s="242"/>
      <c r="R128" s="242"/>
      <c r="S128" s="242"/>
      <c r="T128" s="24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44" t="s">
        <v>124</v>
      </c>
      <c r="AU128" s="244" t="s">
        <v>84</v>
      </c>
      <c r="AV128" s="13" t="s">
        <v>84</v>
      </c>
      <c r="AW128" s="13" t="s">
        <v>32</v>
      </c>
      <c r="AX128" s="13" t="s">
        <v>76</v>
      </c>
      <c r="AY128" s="244" t="s">
        <v>116</v>
      </c>
    </row>
    <row r="129" s="2" customFormat="1" ht="16.5" customHeight="1">
      <c r="A129" s="38"/>
      <c r="B129" s="39"/>
      <c r="C129" s="210" t="s">
        <v>115</v>
      </c>
      <c r="D129" s="210" t="s">
        <v>117</v>
      </c>
      <c r="E129" s="211" t="s">
        <v>138</v>
      </c>
      <c r="F129" s="212" t="s">
        <v>139</v>
      </c>
      <c r="G129" s="213" t="s">
        <v>120</v>
      </c>
      <c r="H129" s="214">
        <v>1</v>
      </c>
      <c r="I129" s="215"/>
      <c r="J129" s="216">
        <f>ROUND(I129*H129,2)</f>
        <v>0</v>
      </c>
      <c r="K129" s="212" t="s">
        <v>1</v>
      </c>
      <c r="L129" s="44"/>
      <c r="M129" s="217" t="s">
        <v>1</v>
      </c>
      <c r="N129" s="218" t="s">
        <v>41</v>
      </c>
      <c r="O129" s="91"/>
      <c r="P129" s="219">
        <f>O129*H129</f>
        <v>0</v>
      </c>
      <c r="Q129" s="219">
        <v>0</v>
      </c>
      <c r="R129" s="219">
        <f>Q129*H129</f>
        <v>0</v>
      </c>
      <c r="S129" s="219">
        <v>0</v>
      </c>
      <c r="T129" s="220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21" t="s">
        <v>122</v>
      </c>
      <c r="AT129" s="221" t="s">
        <v>117</v>
      </c>
      <c r="AU129" s="221" t="s">
        <v>84</v>
      </c>
      <c r="AY129" s="17" t="s">
        <v>116</v>
      </c>
      <c r="BE129" s="222">
        <f>IF(N129="základní",J129,0)</f>
        <v>0</v>
      </c>
      <c r="BF129" s="222">
        <f>IF(N129="snížená",J129,0)</f>
        <v>0</v>
      </c>
      <c r="BG129" s="222">
        <f>IF(N129="zákl. přenesená",J129,0)</f>
        <v>0</v>
      </c>
      <c r="BH129" s="222">
        <f>IF(N129="sníž. přenesená",J129,0)</f>
        <v>0</v>
      </c>
      <c r="BI129" s="222">
        <f>IF(N129="nulová",J129,0)</f>
        <v>0</v>
      </c>
      <c r="BJ129" s="17" t="s">
        <v>84</v>
      </c>
      <c r="BK129" s="222">
        <f>ROUND(I129*H129,2)</f>
        <v>0</v>
      </c>
      <c r="BL129" s="17" t="s">
        <v>122</v>
      </c>
      <c r="BM129" s="221" t="s">
        <v>140</v>
      </c>
    </row>
    <row r="130" s="13" customFormat="1">
      <c r="A130" s="13"/>
      <c r="B130" s="235"/>
      <c r="C130" s="236"/>
      <c r="D130" s="225" t="s">
        <v>124</v>
      </c>
      <c r="E130" s="237" t="s">
        <v>1</v>
      </c>
      <c r="F130" s="238" t="s">
        <v>141</v>
      </c>
      <c r="G130" s="236"/>
      <c r="H130" s="237" t="s">
        <v>1</v>
      </c>
      <c r="I130" s="239"/>
      <c r="J130" s="236"/>
      <c r="K130" s="236"/>
      <c r="L130" s="240"/>
      <c r="M130" s="241"/>
      <c r="N130" s="242"/>
      <c r="O130" s="242"/>
      <c r="P130" s="242"/>
      <c r="Q130" s="242"/>
      <c r="R130" s="242"/>
      <c r="S130" s="242"/>
      <c r="T130" s="24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44" t="s">
        <v>124</v>
      </c>
      <c r="AU130" s="244" t="s">
        <v>84</v>
      </c>
      <c r="AV130" s="13" t="s">
        <v>84</v>
      </c>
      <c r="AW130" s="13" t="s">
        <v>32</v>
      </c>
      <c r="AX130" s="13" t="s">
        <v>76</v>
      </c>
      <c r="AY130" s="244" t="s">
        <v>116</v>
      </c>
    </row>
    <row r="131" s="12" customFormat="1">
      <c r="A131" s="12"/>
      <c r="B131" s="223"/>
      <c r="C131" s="224"/>
      <c r="D131" s="225" t="s">
        <v>124</v>
      </c>
      <c r="E131" s="226" t="s">
        <v>1</v>
      </c>
      <c r="F131" s="227" t="s">
        <v>142</v>
      </c>
      <c r="G131" s="224"/>
      <c r="H131" s="228">
        <v>1</v>
      </c>
      <c r="I131" s="229"/>
      <c r="J131" s="224"/>
      <c r="K131" s="224"/>
      <c r="L131" s="230"/>
      <c r="M131" s="231"/>
      <c r="N131" s="232"/>
      <c r="O131" s="232"/>
      <c r="P131" s="232"/>
      <c r="Q131" s="232"/>
      <c r="R131" s="232"/>
      <c r="S131" s="232"/>
      <c r="T131" s="233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T131" s="234" t="s">
        <v>124</v>
      </c>
      <c r="AU131" s="234" t="s">
        <v>84</v>
      </c>
      <c r="AV131" s="12" t="s">
        <v>86</v>
      </c>
      <c r="AW131" s="12" t="s">
        <v>32</v>
      </c>
      <c r="AX131" s="12" t="s">
        <v>84</v>
      </c>
      <c r="AY131" s="234" t="s">
        <v>116</v>
      </c>
    </row>
    <row r="132" s="2" customFormat="1" ht="16.5" customHeight="1">
      <c r="A132" s="38"/>
      <c r="B132" s="39"/>
      <c r="C132" s="210" t="s">
        <v>143</v>
      </c>
      <c r="D132" s="210" t="s">
        <v>117</v>
      </c>
      <c r="E132" s="211" t="s">
        <v>144</v>
      </c>
      <c r="F132" s="212" t="s">
        <v>145</v>
      </c>
      <c r="G132" s="213" t="s">
        <v>120</v>
      </c>
      <c r="H132" s="214">
        <v>1</v>
      </c>
      <c r="I132" s="215"/>
      <c r="J132" s="216">
        <f>ROUND(I132*H132,2)</f>
        <v>0</v>
      </c>
      <c r="K132" s="212" t="s">
        <v>1</v>
      </c>
      <c r="L132" s="44"/>
      <c r="M132" s="217" t="s">
        <v>1</v>
      </c>
      <c r="N132" s="218" t="s">
        <v>41</v>
      </c>
      <c r="O132" s="91"/>
      <c r="P132" s="219">
        <f>O132*H132</f>
        <v>0</v>
      </c>
      <c r="Q132" s="219">
        <v>0</v>
      </c>
      <c r="R132" s="219">
        <f>Q132*H132</f>
        <v>0</v>
      </c>
      <c r="S132" s="219">
        <v>0</v>
      </c>
      <c r="T132" s="220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21" t="s">
        <v>122</v>
      </c>
      <c r="AT132" s="221" t="s">
        <v>117</v>
      </c>
      <c r="AU132" s="221" t="s">
        <v>84</v>
      </c>
      <c r="AY132" s="17" t="s">
        <v>116</v>
      </c>
      <c r="BE132" s="222">
        <f>IF(N132="základní",J132,0)</f>
        <v>0</v>
      </c>
      <c r="BF132" s="222">
        <f>IF(N132="snížená",J132,0)</f>
        <v>0</v>
      </c>
      <c r="BG132" s="222">
        <f>IF(N132="zákl. přenesená",J132,0)</f>
        <v>0</v>
      </c>
      <c r="BH132" s="222">
        <f>IF(N132="sníž. přenesená",J132,0)</f>
        <v>0</v>
      </c>
      <c r="BI132" s="222">
        <f>IF(N132="nulová",J132,0)</f>
        <v>0</v>
      </c>
      <c r="BJ132" s="17" t="s">
        <v>84</v>
      </c>
      <c r="BK132" s="222">
        <f>ROUND(I132*H132,2)</f>
        <v>0</v>
      </c>
      <c r="BL132" s="17" t="s">
        <v>122</v>
      </c>
      <c r="BM132" s="221" t="s">
        <v>146</v>
      </c>
    </row>
    <row r="133" s="13" customFormat="1">
      <c r="A133" s="13"/>
      <c r="B133" s="235"/>
      <c r="C133" s="236"/>
      <c r="D133" s="225" t="s">
        <v>124</v>
      </c>
      <c r="E133" s="237" t="s">
        <v>1</v>
      </c>
      <c r="F133" s="238" t="s">
        <v>141</v>
      </c>
      <c r="G133" s="236"/>
      <c r="H133" s="237" t="s">
        <v>1</v>
      </c>
      <c r="I133" s="239"/>
      <c r="J133" s="236"/>
      <c r="K133" s="236"/>
      <c r="L133" s="240"/>
      <c r="M133" s="241"/>
      <c r="N133" s="242"/>
      <c r="O133" s="242"/>
      <c r="P133" s="242"/>
      <c r="Q133" s="242"/>
      <c r="R133" s="242"/>
      <c r="S133" s="242"/>
      <c r="T133" s="24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4" t="s">
        <v>124</v>
      </c>
      <c r="AU133" s="244" t="s">
        <v>84</v>
      </c>
      <c r="AV133" s="13" t="s">
        <v>84</v>
      </c>
      <c r="AW133" s="13" t="s">
        <v>32</v>
      </c>
      <c r="AX133" s="13" t="s">
        <v>76</v>
      </c>
      <c r="AY133" s="244" t="s">
        <v>116</v>
      </c>
    </row>
    <row r="134" s="12" customFormat="1">
      <c r="A134" s="12"/>
      <c r="B134" s="223"/>
      <c r="C134" s="224"/>
      <c r="D134" s="225" t="s">
        <v>124</v>
      </c>
      <c r="E134" s="226" t="s">
        <v>1</v>
      </c>
      <c r="F134" s="227" t="s">
        <v>147</v>
      </c>
      <c r="G134" s="224"/>
      <c r="H134" s="228">
        <v>1</v>
      </c>
      <c r="I134" s="229"/>
      <c r="J134" s="224"/>
      <c r="K134" s="224"/>
      <c r="L134" s="230"/>
      <c r="M134" s="231"/>
      <c r="N134" s="232"/>
      <c r="O134" s="232"/>
      <c r="P134" s="232"/>
      <c r="Q134" s="232"/>
      <c r="R134" s="232"/>
      <c r="S134" s="232"/>
      <c r="T134" s="233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T134" s="234" t="s">
        <v>124</v>
      </c>
      <c r="AU134" s="234" t="s">
        <v>84</v>
      </c>
      <c r="AV134" s="12" t="s">
        <v>86</v>
      </c>
      <c r="AW134" s="12" t="s">
        <v>32</v>
      </c>
      <c r="AX134" s="12" t="s">
        <v>84</v>
      </c>
      <c r="AY134" s="234" t="s">
        <v>116</v>
      </c>
    </row>
    <row r="135" s="13" customFormat="1">
      <c r="A135" s="13"/>
      <c r="B135" s="235"/>
      <c r="C135" s="236"/>
      <c r="D135" s="225" t="s">
        <v>124</v>
      </c>
      <c r="E135" s="237" t="s">
        <v>1</v>
      </c>
      <c r="F135" s="238" t="s">
        <v>137</v>
      </c>
      <c r="G135" s="236"/>
      <c r="H135" s="237" t="s">
        <v>1</v>
      </c>
      <c r="I135" s="239"/>
      <c r="J135" s="236"/>
      <c r="K135" s="236"/>
      <c r="L135" s="240"/>
      <c r="M135" s="241"/>
      <c r="N135" s="242"/>
      <c r="O135" s="242"/>
      <c r="P135" s="242"/>
      <c r="Q135" s="242"/>
      <c r="R135" s="242"/>
      <c r="S135" s="242"/>
      <c r="T135" s="24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4" t="s">
        <v>124</v>
      </c>
      <c r="AU135" s="244" t="s">
        <v>84</v>
      </c>
      <c r="AV135" s="13" t="s">
        <v>84</v>
      </c>
      <c r="AW135" s="13" t="s">
        <v>32</v>
      </c>
      <c r="AX135" s="13" t="s">
        <v>76</v>
      </c>
      <c r="AY135" s="244" t="s">
        <v>116</v>
      </c>
    </row>
    <row r="136" s="2" customFormat="1" ht="16.5" customHeight="1">
      <c r="A136" s="38"/>
      <c r="B136" s="39"/>
      <c r="C136" s="210" t="s">
        <v>148</v>
      </c>
      <c r="D136" s="210" t="s">
        <v>117</v>
      </c>
      <c r="E136" s="211" t="s">
        <v>149</v>
      </c>
      <c r="F136" s="212" t="s">
        <v>150</v>
      </c>
      <c r="G136" s="213" t="s">
        <v>120</v>
      </c>
      <c r="H136" s="214">
        <v>1</v>
      </c>
      <c r="I136" s="215"/>
      <c r="J136" s="216">
        <f>ROUND(I136*H136,2)</f>
        <v>0</v>
      </c>
      <c r="K136" s="212" t="s">
        <v>121</v>
      </c>
      <c r="L136" s="44"/>
      <c r="M136" s="217" t="s">
        <v>1</v>
      </c>
      <c r="N136" s="218" t="s">
        <v>41</v>
      </c>
      <c r="O136" s="91"/>
      <c r="P136" s="219">
        <f>O136*H136</f>
        <v>0</v>
      </c>
      <c r="Q136" s="219">
        <v>0</v>
      </c>
      <c r="R136" s="219">
        <f>Q136*H136</f>
        <v>0</v>
      </c>
      <c r="S136" s="219">
        <v>0</v>
      </c>
      <c r="T136" s="220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21" t="s">
        <v>122</v>
      </c>
      <c r="AT136" s="221" t="s">
        <v>117</v>
      </c>
      <c r="AU136" s="221" t="s">
        <v>84</v>
      </c>
      <c r="AY136" s="17" t="s">
        <v>116</v>
      </c>
      <c r="BE136" s="222">
        <f>IF(N136="základní",J136,0)</f>
        <v>0</v>
      </c>
      <c r="BF136" s="222">
        <f>IF(N136="snížená",J136,0)</f>
        <v>0</v>
      </c>
      <c r="BG136" s="222">
        <f>IF(N136="zákl. přenesená",J136,0)</f>
        <v>0</v>
      </c>
      <c r="BH136" s="222">
        <f>IF(N136="sníž. přenesená",J136,0)</f>
        <v>0</v>
      </c>
      <c r="BI136" s="222">
        <f>IF(N136="nulová",J136,0)</f>
        <v>0</v>
      </c>
      <c r="BJ136" s="17" t="s">
        <v>84</v>
      </c>
      <c r="BK136" s="222">
        <f>ROUND(I136*H136,2)</f>
        <v>0</v>
      </c>
      <c r="BL136" s="17" t="s">
        <v>122</v>
      </c>
      <c r="BM136" s="221" t="s">
        <v>151</v>
      </c>
    </row>
    <row r="137" s="13" customFormat="1">
      <c r="A137" s="13"/>
      <c r="B137" s="235"/>
      <c r="C137" s="236"/>
      <c r="D137" s="225" t="s">
        <v>124</v>
      </c>
      <c r="E137" s="237" t="s">
        <v>1</v>
      </c>
      <c r="F137" s="238" t="s">
        <v>152</v>
      </c>
      <c r="G137" s="236"/>
      <c r="H137" s="237" t="s">
        <v>1</v>
      </c>
      <c r="I137" s="239"/>
      <c r="J137" s="236"/>
      <c r="K137" s="236"/>
      <c r="L137" s="240"/>
      <c r="M137" s="241"/>
      <c r="N137" s="242"/>
      <c r="O137" s="242"/>
      <c r="P137" s="242"/>
      <c r="Q137" s="242"/>
      <c r="R137" s="242"/>
      <c r="S137" s="242"/>
      <c r="T137" s="24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4" t="s">
        <v>124</v>
      </c>
      <c r="AU137" s="244" t="s">
        <v>84</v>
      </c>
      <c r="AV137" s="13" t="s">
        <v>84</v>
      </c>
      <c r="AW137" s="13" t="s">
        <v>32</v>
      </c>
      <c r="AX137" s="13" t="s">
        <v>76</v>
      </c>
      <c r="AY137" s="244" t="s">
        <v>116</v>
      </c>
    </row>
    <row r="138" s="13" customFormat="1">
      <c r="A138" s="13"/>
      <c r="B138" s="235"/>
      <c r="C138" s="236"/>
      <c r="D138" s="225" t="s">
        <v>124</v>
      </c>
      <c r="E138" s="237" t="s">
        <v>1</v>
      </c>
      <c r="F138" s="238" t="s">
        <v>153</v>
      </c>
      <c r="G138" s="236"/>
      <c r="H138" s="237" t="s">
        <v>1</v>
      </c>
      <c r="I138" s="239"/>
      <c r="J138" s="236"/>
      <c r="K138" s="236"/>
      <c r="L138" s="240"/>
      <c r="M138" s="241"/>
      <c r="N138" s="242"/>
      <c r="O138" s="242"/>
      <c r="P138" s="242"/>
      <c r="Q138" s="242"/>
      <c r="R138" s="242"/>
      <c r="S138" s="242"/>
      <c r="T138" s="24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4" t="s">
        <v>124</v>
      </c>
      <c r="AU138" s="244" t="s">
        <v>84</v>
      </c>
      <c r="AV138" s="13" t="s">
        <v>84</v>
      </c>
      <c r="AW138" s="13" t="s">
        <v>32</v>
      </c>
      <c r="AX138" s="13" t="s">
        <v>76</v>
      </c>
      <c r="AY138" s="244" t="s">
        <v>116</v>
      </c>
    </row>
    <row r="139" s="12" customFormat="1">
      <c r="A139" s="12"/>
      <c r="B139" s="223"/>
      <c r="C139" s="224"/>
      <c r="D139" s="225" t="s">
        <v>124</v>
      </c>
      <c r="E139" s="226" t="s">
        <v>1</v>
      </c>
      <c r="F139" s="227" t="s">
        <v>154</v>
      </c>
      <c r="G139" s="224"/>
      <c r="H139" s="228">
        <v>1</v>
      </c>
      <c r="I139" s="229"/>
      <c r="J139" s="224"/>
      <c r="K139" s="224"/>
      <c r="L139" s="230"/>
      <c r="M139" s="231"/>
      <c r="N139" s="232"/>
      <c r="O139" s="232"/>
      <c r="P139" s="232"/>
      <c r="Q139" s="232"/>
      <c r="R139" s="232"/>
      <c r="S139" s="232"/>
      <c r="T139" s="233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T139" s="234" t="s">
        <v>124</v>
      </c>
      <c r="AU139" s="234" t="s">
        <v>84</v>
      </c>
      <c r="AV139" s="12" t="s">
        <v>86</v>
      </c>
      <c r="AW139" s="12" t="s">
        <v>32</v>
      </c>
      <c r="AX139" s="12" t="s">
        <v>84</v>
      </c>
      <c r="AY139" s="234" t="s">
        <v>116</v>
      </c>
    </row>
    <row r="140" s="2" customFormat="1" ht="16.5" customHeight="1">
      <c r="A140" s="38"/>
      <c r="B140" s="39"/>
      <c r="C140" s="210" t="s">
        <v>155</v>
      </c>
      <c r="D140" s="210" t="s">
        <v>117</v>
      </c>
      <c r="E140" s="211" t="s">
        <v>156</v>
      </c>
      <c r="F140" s="212" t="s">
        <v>157</v>
      </c>
      <c r="G140" s="213" t="s">
        <v>120</v>
      </c>
      <c r="H140" s="214">
        <v>1</v>
      </c>
      <c r="I140" s="215"/>
      <c r="J140" s="216">
        <f>ROUND(I140*H140,2)</f>
        <v>0</v>
      </c>
      <c r="K140" s="212" t="s">
        <v>121</v>
      </c>
      <c r="L140" s="44"/>
      <c r="M140" s="217" t="s">
        <v>1</v>
      </c>
      <c r="N140" s="218" t="s">
        <v>41</v>
      </c>
      <c r="O140" s="91"/>
      <c r="P140" s="219">
        <f>O140*H140</f>
        <v>0</v>
      </c>
      <c r="Q140" s="219">
        <v>0</v>
      </c>
      <c r="R140" s="219">
        <f>Q140*H140</f>
        <v>0</v>
      </c>
      <c r="S140" s="219">
        <v>0</v>
      </c>
      <c r="T140" s="220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21" t="s">
        <v>122</v>
      </c>
      <c r="AT140" s="221" t="s">
        <v>117</v>
      </c>
      <c r="AU140" s="221" t="s">
        <v>84</v>
      </c>
      <c r="AY140" s="17" t="s">
        <v>116</v>
      </c>
      <c r="BE140" s="222">
        <f>IF(N140="základní",J140,0)</f>
        <v>0</v>
      </c>
      <c r="BF140" s="222">
        <f>IF(N140="snížená",J140,0)</f>
        <v>0</v>
      </c>
      <c r="BG140" s="222">
        <f>IF(N140="zákl. přenesená",J140,0)</f>
        <v>0</v>
      </c>
      <c r="BH140" s="222">
        <f>IF(N140="sníž. přenesená",J140,0)</f>
        <v>0</v>
      </c>
      <c r="BI140" s="222">
        <f>IF(N140="nulová",J140,0)</f>
        <v>0</v>
      </c>
      <c r="BJ140" s="17" t="s">
        <v>84</v>
      </c>
      <c r="BK140" s="222">
        <f>ROUND(I140*H140,2)</f>
        <v>0</v>
      </c>
      <c r="BL140" s="17" t="s">
        <v>122</v>
      </c>
      <c r="BM140" s="221" t="s">
        <v>158</v>
      </c>
    </row>
    <row r="141" s="13" customFormat="1">
      <c r="A141" s="13"/>
      <c r="B141" s="235"/>
      <c r="C141" s="236"/>
      <c r="D141" s="225" t="s">
        <v>124</v>
      </c>
      <c r="E141" s="237" t="s">
        <v>1</v>
      </c>
      <c r="F141" s="238" t="s">
        <v>159</v>
      </c>
      <c r="G141" s="236"/>
      <c r="H141" s="237" t="s">
        <v>1</v>
      </c>
      <c r="I141" s="239"/>
      <c r="J141" s="236"/>
      <c r="K141" s="236"/>
      <c r="L141" s="240"/>
      <c r="M141" s="241"/>
      <c r="N141" s="242"/>
      <c r="O141" s="242"/>
      <c r="P141" s="242"/>
      <c r="Q141" s="242"/>
      <c r="R141" s="242"/>
      <c r="S141" s="242"/>
      <c r="T141" s="24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44" t="s">
        <v>124</v>
      </c>
      <c r="AU141" s="244" t="s">
        <v>84</v>
      </c>
      <c r="AV141" s="13" t="s">
        <v>84</v>
      </c>
      <c r="AW141" s="13" t="s">
        <v>32</v>
      </c>
      <c r="AX141" s="13" t="s">
        <v>76</v>
      </c>
      <c r="AY141" s="244" t="s">
        <v>116</v>
      </c>
    </row>
    <row r="142" s="12" customFormat="1">
      <c r="A142" s="12"/>
      <c r="B142" s="223"/>
      <c r="C142" s="224"/>
      <c r="D142" s="225" t="s">
        <v>124</v>
      </c>
      <c r="E142" s="226" t="s">
        <v>1</v>
      </c>
      <c r="F142" s="227" t="s">
        <v>160</v>
      </c>
      <c r="G142" s="224"/>
      <c r="H142" s="228">
        <v>1</v>
      </c>
      <c r="I142" s="229"/>
      <c r="J142" s="224"/>
      <c r="K142" s="224"/>
      <c r="L142" s="230"/>
      <c r="M142" s="231"/>
      <c r="N142" s="232"/>
      <c r="O142" s="232"/>
      <c r="P142" s="232"/>
      <c r="Q142" s="232"/>
      <c r="R142" s="232"/>
      <c r="S142" s="232"/>
      <c r="T142" s="233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T142" s="234" t="s">
        <v>124</v>
      </c>
      <c r="AU142" s="234" t="s">
        <v>84</v>
      </c>
      <c r="AV142" s="12" t="s">
        <v>86</v>
      </c>
      <c r="AW142" s="12" t="s">
        <v>32</v>
      </c>
      <c r="AX142" s="12" t="s">
        <v>84</v>
      </c>
      <c r="AY142" s="234" t="s">
        <v>116</v>
      </c>
    </row>
    <row r="143" s="2" customFormat="1" ht="16.5" customHeight="1">
      <c r="A143" s="38"/>
      <c r="B143" s="39"/>
      <c r="C143" s="210" t="s">
        <v>161</v>
      </c>
      <c r="D143" s="210" t="s">
        <v>117</v>
      </c>
      <c r="E143" s="211" t="s">
        <v>162</v>
      </c>
      <c r="F143" s="212" t="s">
        <v>163</v>
      </c>
      <c r="G143" s="213" t="s">
        <v>120</v>
      </c>
      <c r="H143" s="214">
        <v>1</v>
      </c>
      <c r="I143" s="215"/>
      <c r="J143" s="216">
        <f>ROUND(I143*H143,2)</f>
        <v>0</v>
      </c>
      <c r="K143" s="212" t="s">
        <v>121</v>
      </c>
      <c r="L143" s="44"/>
      <c r="M143" s="217" t="s">
        <v>1</v>
      </c>
      <c r="N143" s="218" t="s">
        <v>41</v>
      </c>
      <c r="O143" s="91"/>
      <c r="P143" s="219">
        <f>O143*H143</f>
        <v>0</v>
      </c>
      <c r="Q143" s="219">
        <v>0</v>
      </c>
      <c r="R143" s="219">
        <f>Q143*H143</f>
        <v>0</v>
      </c>
      <c r="S143" s="219">
        <v>0</v>
      </c>
      <c r="T143" s="220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21" t="s">
        <v>122</v>
      </c>
      <c r="AT143" s="221" t="s">
        <v>117</v>
      </c>
      <c r="AU143" s="221" t="s">
        <v>84</v>
      </c>
      <c r="AY143" s="17" t="s">
        <v>116</v>
      </c>
      <c r="BE143" s="222">
        <f>IF(N143="základní",J143,0)</f>
        <v>0</v>
      </c>
      <c r="BF143" s="222">
        <f>IF(N143="snížená",J143,0)</f>
        <v>0</v>
      </c>
      <c r="BG143" s="222">
        <f>IF(N143="zákl. přenesená",J143,0)</f>
        <v>0</v>
      </c>
      <c r="BH143" s="222">
        <f>IF(N143="sníž. přenesená",J143,0)</f>
        <v>0</v>
      </c>
      <c r="BI143" s="222">
        <f>IF(N143="nulová",J143,0)</f>
        <v>0</v>
      </c>
      <c r="BJ143" s="17" t="s">
        <v>84</v>
      </c>
      <c r="BK143" s="222">
        <f>ROUND(I143*H143,2)</f>
        <v>0</v>
      </c>
      <c r="BL143" s="17" t="s">
        <v>122</v>
      </c>
      <c r="BM143" s="221" t="s">
        <v>164</v>
      </c>
    </row>
    <row r="144" s="13" customFormat="1">
      <c r="A144" s="13"/>
      <c r="B144" s="235"/>
      <c r="C144" s="236"/>
      <c r="D144" s="225" t="s">
        <v>124</v>
      </c>
      <c r="E144" s="237" t="s">
        <v>1</v>
      </c>
      <c r="F144" s="238" t="s">
        <v>165</v>
      </c>
      <c r="G144" s="236"/>
      <c r="H144" s="237" t="s">
        <v>1</v>
      </c>
      <c r="I144" s="239"/>
      <c r="J144" s="236"/>
      <c r="K144" s="236"/>
      <c r="L144" s="240"/>
      <c r="M144" s="241"/>
      <c r="N144" s="242"/>
      <c r="O144" s="242"/>
      <c r="P144" s="242"/>
      <c r="Q144" s="242"/>
      <c r="R144" s="242"/>
      <c r="S144" s="242"/>
      <c r="T144" s="24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4" t="s">
        <v>124</v>
      </c>
      <c r="AU144" s="244" t="s">
        <v>84</v>
      </c>
      <c r="AV144" s="13" t="s">
        <v>84</v>
      </c>
      <c r="AW144" s="13" t="s">
        <v>32</v>
      </c>
      <c r="AX144" s="13" t="s">
        <v>76</v>
      </c>
      <c r="AY144" s="244" t="s">
        <v>116</v>
      </c>
    </row>
    <row r="145" s="13" customFormat="1">
      <c r="A145" s="13"/>
      <c r="B145" s="235"/>
      <c r="C145" s="236"/>
      <c r="D145" s="225" t="s">
        <v>124</v>
      </c>
      <c r="E145" s="237" t="s">
        <v>1</v>
      </c>
      <c r="F145" s="238" t="s">
        <v>166</v>
      </c>
      <c r="G145" s="236"/>
      <c r="H145" s="237" t="s">
        <v>1</v>
      </c>
      <c r="I145" s="239"/>
      <c r="J145" s="236"/>
      <c r="K145" s="236"/>
      <c r="L145" s="240"/>
      <c r="M145" s="241"/>
      <c r="N145" s="242"/>
      <c r="O145" s="242"/>
      <c r="P145" s="242"/>
      <c r="Q145" s="242"/>
      <c r="R145" s="242"/>
      <c r="S145" s="242"/>
      <c r="T145" s="24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4" t="s">
        <v>124</v>
      </c>
      <c r="AU145" s="244" t="s">
        <v>84</v>
      </c>
      <c r="AV145" s="13" t="s">
        <v>84</v>
      </c>
      <c r="AW145" s="13" t="s">
        <v>32</v>
      </c>
      <c r="AX145" s="13" t="s">
        <v>76</v>
      </c>
      <c r="AY145" s="244" t="s">
        <v>116</v>
      </c>
    </row>
    <row r="146" s="12" customFormat="1">
      <c r="A146" s="12"/>
      <c r="B146" s="223"/>
      <c r="C146" s="224"/>
      <c r="D146" s="225" t="s">
        <v>124</v>
      </c>
      <c r="E146" s="226" t="s">
        <v>1</v>
      </c>
      <c r="F146" s="227" t="s">
        <v>160</v>
      </c>
      <c r="G146" s="224"/>
      <c r="H146" s="228">
        <v>1</v>
      </c>
      <c r="I146" s="229"/>
      <c r="J146" s="224"/>
      <c r="K146" s="224"/>
      <c r="L146" s="230"/>
      <c r="M146" s="231"/>
      <c r="N146" s="232"/>
      <c r="O146" s="232"/>
      <c r="P146" s="232"/>
      <c r="Q146" s="232"/>
      <c r="R146" s="232"/>
      <c r="S146" s="232"/>
      <c r="T146" s="233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T146" s="234" t="s">
        <v>124</v>
      </c>
      <c r="AU146" s="234" t="s">
        <v>84</v>
      </c>
      <c r="AV146" s="12" t="s">
        <v>86</v>
      </c>
      <c r="AW146" s="12" t="s">
        <v>32</v>
      </c>
      <c r="AX146" s="12" t="s">
        <v>84</v>
      </c>
      <c r="AY146" s="234" t="s">
        <v>116</v>
      </c>
    </row>
    <row r="147" s="2" customFormat="1" ht="16.5" customHeight="1">
      <c r="A147" s="38"/>
      <c r="B147" s="39"/>
      <c r="C147" s="210" t="s">
        <v>167</v>
      </c>
      <c r="D147" s="210" t="s">
        <v>117</v>
      </c>
      <c r="E147" s="211" t="s">
        <v>168</v>
      </c>
      <c r="F147" s="212" t="s">
        <v>169</v>
      </c>
      <c r="G147" s="213" t="s">
        <v>120</v>
      </c>
      <c r="H147" s="214">
        <v>1</v>
      </c>
      <c r="I147" s="215"/>
      <c r="J147" s="216">
        <f>ROUND(I147*H147,2)</f>
        <v>0</v>
      </c>
      <c r="K147" s="212" t="s">
        <v>121</v>
      </c>
      <c r="L147" s="44"/>
      <c r="M147" s="217" t="s">
        <v>1</v>
      </c>
      <c r="N147" s="218" t="s">
        <v>41</v>
      </c>
      <c r="O147" s="91"/>
      <c r="P147" s="219">
        <f>O147*H147</f>
        <v>0</v>
      </c>
      <c r="Q147" s="219">
        <v>0</v>
      </c>
      <c r="R147" s="219">
        <f>Q147*H147</f>
        <v>0</v>
      </c>
      <c r="S147" s="219">
        <v>0</v>
      </c>
      <c r="T147" s="220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21" t="s">
        <v>122</v>
      </c>
      <c r="AT147" s="221" t="s">
        <v>117</v>
      </c>
      <c r="AU147" s="221" t="s">
        <v>84</v>
      </c>
      <c r="AY147" s="17" t="s">
        <v>116</v>
      </c>
      <c r="BE147" s="222">
        <f>IF(N147="základní",J147,0)</f>
        <v>0</v>
      </c>
      <c r="BF147" s="222">
        <f>IF(N147="snížená",J147,0)</f>
        <v>0</v>
      </c>
      <c r="BG147" s="222">
        <f>IF(N147="zákl. přenesená",J147,0)</f>
        <v>0</v>
      </c>
      <c r="BH147" s="222">
        <f>IF(N147="sníž. přenesená",J147,0)</f>
        <v>0</v>
      </c>
      <c r="BI147" s="222">
        <f>IF(N147="nulová",J147,0)</f>
        <v>0</v>
      </c>
      <c r="BJ147" s="17" t="s">
        <v>84</v>
      </c>
      <c r="BK147" s="222">
        <f>ROUND(I147*H147,2)</f>
        <v>0</v>
      </c>
      <c r="BL147" s="17" t="s">
        <v>122</v>
      </c>
      <c r="BM147" s="221" t="s">
        <v>170</v>
      </c>
    </row>
    <row r="148" s="13" customFormat="1">
      <c r="A148" s="13"/>
      <c r="B148" s="235"/>
      <c r="C148" s="236"/>
      <c r="D148" s="225" t="s">
        <v>124</v>
      </c>
      <c r="E148" s="237" t="s">
        <v>1</v>
      </c>
      <c r="F148" s="238" t="s">
        <v>171</v>
      </c>
      <c r="G148" s="236"/>
      <c r="H148" s="237" t="s">
        <v>1</v>
      </c>
      <c r="I148" s="239"/>
      <c r="J148" s="236"/>
      <c r="K148" s="236"/>
      <c r="L148" s="240"/>
      <c r="M148" s="241"/>
      <c r="N148" s="242"/>
      <c r="O148" s="242"/>
      <c r="P148" s="242"/>
      <c r="Q148" s="242"/>
      <c r="R148" s="242"/>
      <c r="S148" s="242"/>
      <c r="T148" s="24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4" t="s">
        <v>124</v>
      </c>
      <c r="AU148" s="244" t="s">
        <v>84</v>
      </c>
      <c r="AV148" s="13" t="s">
        <v>84</v>
      </c>
      <c r="AW148" s="13" t="s">
        <v>32</v>
      </c>
      <c r="AX148" s="13" t="s">
        <v>76</v>
      </c>
      <c r="AY148" s="244" t="s">
        <v>116</v>
      </c>
    </row>
    <row r="149" s="12" customFormat="1">
      <c r="A149" s="12"/>
      <c r="B149" s="223"/>
      <c r="C149" s="224"/>
      <c r="D149" s="225" t="s">
        <v>124</v>
      </c>
      <c r="E149" s="226" t="s">
        <v>1</v>
      </c>
      <c r="F149" s="227" t="s">
        <v>160</v>
      </c>
      <c r="G149" s="224"/>
      <c r="H149" s="228">
        <v>1</v>
      </c>
      <c r="I149" s="229"/>
      <c r="J149" s="224"/>
      <c r="K149" s="224"/>
      <c r="L149" s="230"/>
      <c r="M149" s="231"/>
      <c r="N149" s="232"/>
      <c r="O149" s="232"/>
      <c r="P149" s="232"/>
      <c r="Q149" s="232"/>
      <c r="R149" s="232"/>
      <c r="S149" s="232"/>
      <c r="T149" s="233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T149" s="234" t="s">
        <v>124</v>
      </c>
      <c r="AU149" s="234" t="s">
        <v>84</v>
      </c>
      <c r="AV149" s="12" t="s">
        <v>86</v>
      </c>
      <c r="AW149" s="12" t="s">
        <v>32</v>
      </c>
      <c r="AX149" s="12" t="s">
        <v>84</v>
      </c>
      <c r="AY149" s="234" t="s">
        <v>116</v>
      </c>
    </row>
    <row r="150" s="2" customFormat="1" ht="16.5" customHeight="1">
      <c r="A150" s="38"/>
      <c r="B150" s="39"/>
      <c r="C150" s="210" t="s">
        <v>172</v>
      </c>
      <c r="D150" s="210" t="s">
        <v>117</v>
      </c>
      <c r="E150" s="211" t="s">
        <v>173</v>
      </c>
      <c r="F150" s="212" t="s">
        <v>174</v>
      </c>
      <c r="G150" s="213" t="s">
        <v>120</v>
      </c>
      <c r="H150" s="214">
        <v>1</v>
      </c>
      <c r="I150" s="215"/>
      <c r="J150" s="216">
        <f>ROUND(I150*H150,2)</f>
        <v>0</v>
      </c>
      <c r="K150" s="212" t="s">
        <v>121</v>
      </c>
      <c r="L150" s="44"/>
      <c r="M150" s="217" t="s">
        <v>1</v>
      </c>
      <c r="N150" s="218" t="s">
        <v>41</v>
      </c>
      <c r="O150" s="91"/>
      <c r="P150" s="219">
        <f>O150*H150</f>
        <v>0</v>
      </c>
      <c r="Q150" s="219">
        <v>0</v>
      </c>
      <c r="R150" s="219">
        <f>Q150*H150</f>
        <v>0</v>
      </c>
      <c r="S150" s="219">
        <v>0</v>
      </c>
      <c r="T150" s="220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21" t="s">
        <v>122</v>
      </c>
      <c r="AT150" s="221" t="s">
        <v>117</v>
      </c>
      <c r="AU150" s="221" t="s">
        <v>84</v>
      </c>
      <c r="AY150" s="17" t="s">
        <v>116</v>
      </c>
      <c r="BE150" s="222">
        <f>IF(N150="základní",J150,0)</f>
        <v>0</v>
      </c>
      <c r="BF150" s="222">
        <f>IF(N150="snížená",J150,0)</f>
        <v>0</v>
      </c>
      <c r="BG150" s="222">
        <f>IF(N150="zákl. přenesená",J150,0)</f>
        <v>0</v>
      </c>
      <c r="BH150" s="222">
        <f>IF(N150="sníž. přenesená",J150,0)</f>
        <v>0</v>
      </c>
      <c r="BI150" s="222">
        <f>IF(N150="nulová",J150,0)</f>
        <v>0</v>
      </c>
      <c r="BJ150" s="17" t="s">
        <v>84</v>
      </c>
      <c r="BK150" s="222">
        <f>ROUND(I150*H150,2)</f>
        <v>0</v>
      </c>
      <c r="BL150" s="17" t="s">
        <v>122</v>
      </c>
      <c r="BM150" s="221" t="s">
        <v>175</v>
      </c>
    </row>
    <row r="151" s="13" customFormat="1">
      <c r="A151" s="13"/>
      <c r="B151" s="235"/>
      <c r="C151" s="236"/>
      <c r="D151" s="225" t="s">
        <v>124</v>
      </c>
      <c r="E151" s="237" t="s">
        <v>1</v>
      </c>
      <c r="F151" s="238" t="s">
        <v>176</v>
      </c>
      <c r="G151" s="236"/>
      <c r="H151" s="237" t="s">
        <v>1</v>
      </c>
      <c r="I151" s="239"/>
      <c r="J151" s="236"/>
      <c r="K151" s="236"/>
      <c r="L151" s="240"/>
      <c r="M151" s="241"/>
      <c r="N151" s="242"/>
      <c r="O151" s="242"/>
      <c r="P151" s="242"/>
      <c r="Q151" s="242"/>
      <c r="R151" s="242"/>
      <c r="S151" s="242"/>
      <c r="T151" s="24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44" t="s">
        <v>124</v>
      </c>
      <c r="AU151" s="244" t="s">
        <v>84</v>
      </c>
      <c r="AV151" s="13" t="s">
        <v>84</v>
      </c>
      <c r="AW151" s="13" t="s">
        <v>32</v>
      </c>
      <c r="AX151" s="13" t="s">
        <v>76</v>
      </c>
      <c r="AY151" s="244" t="s">
        <v>116</v>
      </c>
    </row>
    <row r="152" s="12" customFormat="1">
      <c r="A152" s="12"/>
      <c r="B152" s="223"/>
      <c r="C152" s="224"/>
      <c r="D152" s="225" t="s">
        <v>124</v>
      </c>
      <c r="E152" s="226" t="s">
        <v>1</v>
      </c>
      <c r="F152" s="227" t="s">
        <v>177</v>
      </c>
      <c r="G152" s="224"/>
      <c r="H152" s="228">
        <v>1</v>
      </c>
      <c r="I152" s="229"/>
      <c r="J152" s="224"/>
      <c r="K152" s="224"/>
      <c r="L152" s="230"/>
      <c r="M152" s="231"/>
      <c r="N152" s="232"/>
      <c r="O152" s="232"/>
      <c r="P152" s="232"/>
      <c r="Q152" s="232"/>
      <c r="R152" s="232"/>
      <c r="S152" s="232"/>
      <c r="T152" s="233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T152" s="234" t="s">
        <v>124</v>
      </c>
      <c r="AU152" s="234" t="s">
        <v>84</v>
      </c>
      <c r="AV152" s="12" t="s">
        <v>86</v>
      </c>
      <c r="AW152" s="12" t="s">
        <v>32</v>
      </c>
      <c r="AX152" s="12" t="s">
        <v>84</v>
      </c>
      <c r="AY152" s="234" t="s">
        <v>116</v>
      </c>
    </row>
    <row r="153" s="2" customFormat="1" ht="16.5" customHeight="1">
      <c r="A153" s="38"/>
      <c r="B153" s="39"/>
      <c r="C153" s="210" t="s">
        <v>178</v>
      </c>
      <c r="D153" s="210" t="s">
        <v>117</v>
      </c>
      <c r="E153" s="211" t="s">
        <v>179</v>
      </c>
      <c r="F153" s="212" t="s">
        <v>174</v>
      </c>
      <c r="G153" s="213" t="s">
        <v>120</v>
      </c>
      <c r="H153" s="214">
        <v>1</v>
      </c>
      <c r="I153" s="215"/>
      <c r="J153" s="216">
        <f>ROUND(I153*H153,2)</f>
        <v>0</v>
      </c>
      <c r="K153" s="212" t="s">
        <v>1</v>
      </c>
      <c r="L153" s="44"/>
      <c r="M153" s="217" t="s">
        <v>1</v>
      </c>
      <c r="N153" s="218" t="s">
        <v>41</v>
      </c>
      <c r="O153" s="91"/>
      <c r="P153" s="219">
        <f>O153*H153</f>
        <v>0</v>
      </c>
      <c r="Q153" s="219">
        <v>0</v>
      </c>
      <c r="R153" s="219">
        <f>Q153*H153</f>
        <v>0</v>
      </c>
      <c r="S153" s="219">
        <v>0</v>
      </c>
      <c r="T153" s="220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21" t="s">
        <v>180</v>
      </c>
      <c r="AT153" s="221" t="s">
        <v>117</v>
      </c>
      <c r="AU153" s="221" t="s">
        <v>84</v>
      </c>
      <c r="AY153" s="17" t="s">
        <v>116</v>
      </c>
      <c r="BE153" s="222">
        <f>IF(N153="základní",J153,0)</f>
        <v>0</v>
      </c>
      <c r="BF153" s="222">
        <f>IF(N153="snížená",J153,0)</f>
        <v>0</v>
      </c>
      <c r="BG153" s="222">
        <f>IF(N153="zákl. přenesená",J153,0)</f>
        <v>0</v>
      </c>
      <c r="BH153" s="222">
        <f>IF(N153="sníž. přenesená",J153,0)</f>
        <v>0</v>
      </c>
      <c r="BI153" s="222">
        <f>IF(N153="nulová",J153,0)</f>
        <v>0</v>
      </c>
      <c r="BJ153" s="17" t="s">
        <v>84</v>
      </c>
      <c r="BK153" s="222">
        <f>ROUND(I153*H153,2)</f>
        <v>0</v>
      </c>
      <c r="BL153" s="17" t="s">
        <v>180</v>
      </c>
      <c r="BM153" s="221" t="s">
        <v>181</v>
      </c>
    </row>
    <row r="154" s="12" customFormat="1">
      <c r="A154" s="12"/>
      <c r="B154" s="223"/>
      <c r="C154" s="224"/>
      <c r="D154" s="225" t="s">
        <v>124</v>
      </c>
      <c r="E154" s="226" t="s">
        <v>1</v>
      </c>
      <c r="F154" s="227" t="s">
        <v>182</v>
      </c>
      <c r="G154" s="224"/>
      <c r="H154" s="228">
        <v>1</v>
      </c>
      <c r="I154" s="229"/>
      <c r="J154" s="224"/>
      <c r="K154" s="224"/>
      <c r="L154" s="230"/>
      <c r="M154" s="231"/>
      <c r="N154" s="232"/>
      <c r="O154" s="232"/>
      <c r="P154" s="232"/>
      <c r="Q154" s="232"/>
      <c r="R154" s="232"/>
      <c r="S154" s="232"/>
      <c r="T154" s="233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T154" s="234" t="s">
        <v>124</v>
      </c>
      <c r="AU154" s="234" t="s">
        <v>84</v>
      </c>
      <c r="AV154" s="12" t="s">
        <v>86</v>
      </c>
      <c r="AW154" s="12" t="s">
        <v>32</v>
      </c>
      <c r="AX154" s="12" t="s">
        <v>84</v>
      </c>
      <c r="AY154" s="234" t="s">
        <v>116</v>
      </c>
    </row>
    <row r="155" s="2" customFormat="1" ht="16.5" customHeight="1">
      <c r="A155" s="38"/>
      <c r="B155" s="39"/>
      <c r="C155" s="210" t="s">
        <v>183</v>
      </c>
      <c r="D155" s="210" t="s">
        <v>117</v>
      </c>
      <c r="E155" s="211" t="s">
        <v>184</v>
      </c>
      <c r="F155" s="212" t="s">
        <v>185</v>
      </c>
      <c r="G155" s="213" t="s">
        <v>120</v>
      </c>
      <c r="H155" s="214">
        <v>1</v>
      </c>
      <c r="I155" s="215"/>
      <c r="J155" s="216">
        <f>ROUND(I155*H155,2)</f>
        <v>0</v>
      </c>
      <c r="K155" s="212" t="s">
        <v>121</v>
      </c>
      <c r="L155" s="44"/>
      <c r="M155" s="217" t="s">
        <v>1</v>
      </c>
      <c r="N155" s="218" t="s">
        <v>41</v>
      </c>
      <c r="O155" s="91"/>
      <c r="P155" s="219">
        <f>O155*H155</f>
        <v>0</v>
      </c>
      <c r="Q155" s="219">
        <v>0</v>
      </c>
      <c r="R155" s="219">
        <f>Q155*H155</f>
        <v>0</v>
      </c>
      <c r="S155" s="219">
        <v>0</v>
      </c>
      <c r="T155" s="220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21" t="s">
        <v>122</v>
      </c>
      <c r="AT155" s="221" t="s">
        <v>117</v>
      </c>
      <c r="AU155" s="221" t="s">
        <v>84</v>
      </c>
      <c r="AY155" s="17" t="s">
        <v>116</v>
      </c>
      <c r="BE155" s="222">
        <f>IF(N155="základní",J155,0)</f>
        <v>0</v>
      </c>
      <c r="BF155" s="222">
        <f>IF(N155="snížená",J155,0)</f>
        <v>0</v>
      </c>
      <c r="BG155" s="222">
        <f>IF(N155="zákl. přenesená",J155,0)</f>
        <v>0</v>
      </c>
      <c r="BH155" s="222">
        <f>IF(N155="sníž. přenesená",J155,0)</f>
        <v>0</v>
      </c>
      <c r="BI155" s="222">
        <f>IF(N155="nulová",J155,0)</f>
        <v>0</v>
      </c>
      <c r="BJ155" s="17" t="s">
        <v>84</v>
      </c>
      <c r="BK155" s="222">
        <f>ROUND(I155*H155,2)</f>
        <v>0</v>
      </c>
      <c r="BL155" s="17" t="s">
        <v>122</v>
      </c>
      <c r="BM155" s="221" t="s">
        <v>186</v>
      </c>
    </row>
    <row r="156" s="13" customFormat="1">
      <c r="A156" s="13"/>
      <c r="B156" s="235"/>
      <c r="C156" s="236"/>
      <c r="D156" s="225" t="s">
        <v>124</v>
      </c>
      <c r="E156" s="237" t="s">
        <v>1</v>
      </c>
      <c r="F156" s="238" t="s">
        <v>187</v>
      </c>
      <c r="G156" s="236"/>
      <c r="H156" s="237" t="s">
        <v>1</v>
      </c>
      <c r="I156" s="239"/>
      <c r="J156" s="236"/>
      <c r="K156" s="236"/>
      <c r="L156" s="240"/>
      <c r="M156" s="241"/>
      <c r="N156" s="242"/>
      <c r="O156" s="242"/>
      <c r="P156" s="242"/>
      <c r="Q156" s="242"/>
      <c r="R156" s="242"/>
      <c r="S156" s="242"/>
      <c r="T156" s="24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4" t="s">
        <v>124</v>
      </c>
      <c r="AU156" s="244" t="s">
        <v>84</v>
      </c>
      <c r="AV156" s="13" t="s">
        <v>84</v>
      </c>
      <c r="AW156" s="13" t="s">
        <v>32</v>
      </c>
      <c r="AX156" s="13" t="s">
        <v>76</v>
      </c>
      <c r="AY156" s="244" t="s">
        <v>116</v>
      </c>
    </row>
    <row r="157" s="13" customFormat="1">
      <c r="A157" s="13"/>
      <c r="B157" s="235"/>
      <c r="C157" s="236"/>
      <c r="D157" s="225" t="s">
        <v>124</v>
      </c>
      <c r="E157" s="237" t="s">
        <v>1</v>
      </c>
      <c r="F157" s="238" t="s">
        <v>188</v>
      </c>
      <c r="G157" s="236"/>
      <c r="H157" s="237" t="s">
        <v>1</v>
      </c>
      <c r="I157" s="239"/>
      <c r="J157" s="236"/>
      <c r="K157" s="236"/>
      <c r="L157" s="240"/>
      <c r="M157" s="241"/>
      <c r="N157" s="242"/>
      <c r="O157" s="242"/>
      <c r="P157" s="242"/>
      <c r="Q157" s="242"/>
      <c r="R157" s="242"/>
      <c r="S157" s="242"/>
      <c r="T157" s="24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44" t="s">
        <v>124</v>
      </c>
      <c r="AU157" s="244" t="s">
        <v>84</v>
      </c>
      <c r="AV157" s="13" t="s">
        <v>84</v>
      </c>
      <c r="AW157" s="13" t="s">
        <v>32</v>
      </c>
      <c r="AX157" s="13" t="s">
        <v>76</v>
      </c>
      <c r="AY157" s="244" t="s">
        <v>116</v>
      </c>
    </row>
    <row r="158" s="12" customFormat="1">
      <c r="A158" s="12"/>
      <c r="B158" s="223"/>
      <c r="C158" s="224"/>
      <c r="D158" s="225" t="s">
        <v>124</v>
      </c>
      <c r="E158" s="226" t="s">
        <v>1</v>
      </c>
      <c r="F158" s="227" t="s">
        <v>160</v>
      </c>
      <c r="G158" s="224"/>
      <c r="H158" s="228">
        <v>1</v>
      </c>
      <c r="I158" s="229"/>
      <c r="J158" s="224"/>
      <c r="K158" s="224"/>
      <c r="L158" s="230"/>
      <c r="M158" s="231"/>
      <c r="N158" s="232"/>
      <c r="O158" s="232"/>
      <c r="P158" s="232"/>
      <c r="Q158" s="232"/>
      <c r="R158" s="232"/>
      <c r="S158" s="232"/>
      <c r="T158" s="233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T158" s="234" t="s">
        <v>124</v>
      </c>
      <c r="AU158" s="234" t="s">
        <v>84</v>
      </c>
      <c r="AV158" s="12" t="s">
        <v>86</v>
      </c>
      <c r="AW158" s="12" t="s">
        <v>32</v>
      </c>
      <c r="AX158" s="12" t="s">
        <v>84</v>
      </c>
      <c r="AY158" s="234" t="s">
        <v>116</v>
      </c>
    </row>
    <row r="159" s="2" customFormat="1" ht="16.5" customHeight="1">
      <c r="A159" s="38"/>
      <c r="B159" s="39"/>
      <c r="C159" s="210" t="s">
        <v>189</v>
      </c>
      <c r="D159" s="210" t="s">
        <v>117</v>
      </c>
      <c r="E159" s="211" t="s">
        <v>190</v>
      </c>
      <c r="F159" s="212" t="s">
        <v>191</v>
      </c>
      <c r="G159" s="213" t="s">
        <v>120</v>
      </c>
      <c r="H159" s="214">
        <v>1</v>
      </c>
      <c r="I159" s="215"/>
      <c r="J159" s="216">
        <f>ROUND(I159*H159,2)</f>
        <v>0</v>
      </c>
      <c r="K159" s="212" t="s">
        <v>121</v>
      </c>
      <c r="L159" s="44"/>
      <c r="M159" s="217" t="s">
        <v>1</v>
      </c>
      <c r="N159" s="218" t="s">
        <v>41</v>
      </c>
      <c r="O159" s="91"/>
      <c r="P159" s="219">
        <f>O159*H159</f>
        <v>0</v>
      </c>
      <c r="Q159" s="219">
        <v>0</v>
      </c>
      <c r="R159" s="219">
        <f>Q159*H159</f>
        <v>0</v>
      </c>
      <c r="S159" s="219">
        <v>0</v>
      </c>
      <c r="T159" s="220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21" t="s">
        <v>122</v>
      </c>
      <c r="AT159" s="221" t="s">
        <v>117</v>
      </c>
      <c r="AU159" s="221" t="s">
        <v>84</v>
      </c>
      <c r="AY159" s="17" t="s">
        <v>116</v>
      </c>
      <c r="BE159" s="222">
        <f>IF(N159="základní",J159,0)</f>
        <v>0</v>
      </c>
      <c r="BF159" s="222">
        <f>IF(N159="snížená",J159,0)</f>
        <v>0</v>
      </c>
      <c r="BG159" s="222">
        <f>IF(N159="zákl. přenesená",J159,0)</f>
        <v>0</v>
      </c>
      <c r="BH159" s="222">
        <f>IF(N159="sníž. přenesená",J159,0)</f>
        <v>0</v>
      </c>
      <c r="BI159" s="222">
        <f>IF(N159="nulová",J159,0)</f>
        <v>0</v>
      </c>
      <c r="BJ159" s="17" t="s">
        <v>84</v>
      </c>
      <c r="BK159" s="222">
        <f>ROUND(I159*H159,2)</f>
        <v>0</v>
      </c>
      <c r="BL159" s="17" t="s">
        <v>122</v>
      </c>
      <c r="BM159" s="221" t="s">
        <v>192</v>
      </c>
    </row>
    <row r="160" s="13" customFormat="1">
      <c r="A160" s="13"/>
      <c r="B160" s="235"/>
      <c r="C160" s="236"/>
      <c r="D160" s="225" t="s">
        <v>124</v>
      </c>
      <c r="E160" s="237" t="s">
        <v>1</v>
      </c>
      <c r="F160" s="238" t="s">
        <v>193</v>
      </c>
      <c r="G160" s="236"/>
      <c r="H160" s="237" t="s">
        <v>1</v>
      </c>
      <c r="I160" s="239"/>
      <c r="J160" s="236"/>
      <c r="K160" s="236"/>
      <c r="L160" s="240"/>
      <c r="M160" s="241"/>
      <c r="N160" s="242"/>
      <c r="O160" s="242"/>
      <c r="P160" s="242"/>
      <c r="Q160" s="242"/>
      <c r="R160" s="242"/>
      <c r="S160" s="242"/>
      <c r="T160" s="24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44" t="s">
        <v>124</v>
      </c>
      <c r="AU160" s="244" t="s">
        <v>84</v>
      </c>
      <c r="AV160" s="13" t="s">
        <v>84</v>
      </c>
      <c r="AW160" s="13" t="s">
        <v>32</v>
      </c>
      <c r="AX160" s="13" t="s">
        <v>76</v>
      </c>
      <c r="AY160" s="244" t="s">
        <v>116</v>
      </c>
    </row>
    <row r="161" s="12" customFormat="1">
      <c r="A161" s="12"/>
      <c r="B161" s="223"/>
      <c r="C161" s="224"/>
      <c r="D161" s="225" t="s">
        <v>124</v>
      </c>
      <c r="E161" s="226" t="s">
        <v>1</v>
      </c>
      <c r="F161" s="227" t="s">
        <v>160</v>
      </c>
      <c r="G161" s="224"/>
      <c r="H161" s="228">
        <v>1</v>
      </c>
      <c r="I161" s="229"/>
      <c r="J161" s="224"/>
      <c r="K161" s="224"/>
      <c r="L161" s="230"/>
      <c r="M161" s="245"/>
      <c r="N161" s="246"/>
      <c r="O161" s="246"/>
      <c r="P161" s="246"/>
      <c r="Q161" s="246"/>
      <c r="R161" s="246"/>
      <c r="S161" s="246"/>
      <c r="T161" s="247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T161" s="234" t="s">
        <v>124</v>
      </c>
      <c r="AU161" s="234" t="s">
        <v>84</v>
      </c>
      <c r="AV161" s="12" t="s">
        <v>86</v>
      </c>
      <c r="AW161" s="12" t="s">
        <v>32</v>
      </c>
      <c r="AX161" s="12" t="s">
        <v>84</v>
      </c>
      <c r="AY161" s="234" t="s">
        <v>116</v>
      </c>
    </row>
    <row r="162" s="2" customFormat="1" ht="6.96" customHeight="1">
      <c r="A162" s="38"/>
      <c r="B162" s="66"/>
      <c r="C162" s="67"/>
      <c r="D162" s="67"/>
      <c r="E162" s="67"/>
      <c r="F162" s="67"/>
      <c r="G162" s="67"/>
      <c r="H162" s="67"/>
      <c r="I162" s="67"/>
      <c r="J162" s="67"/>
      <c r="K162" s="67"/>
      <c r="L162" s="44"/>
      <c r="M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</row>
  </sheetData>
  <sheetProtection sheet="1" autoFilter="0" formatColumns="0" formatRows="0" objects="1" scenarios="1" spinCount="100000" saltValue="ZRYWUMVWoONu1Zvkzi2l8jv8FP43zdmDPoXkygz8RigtGA0u/sByXdqIGwqqu9s8uC2sfam1harlTywiC7THMA==" hashValue="zLPpeHi9o0mJT31MfkXVkREZJSiebqX1FUF9NomoHFVDCOdaIRqKNTCokqJbEjV5nMQncvaaWDdTeEvJ+d3wFA==" algorithmName="SHA-512" password="CC35"/>
  <autoFilter ref="C116:K161"/>
  <mergeCells count="9">
    <mergeCell ref="E7:H7"/>
    <mergeCell ref="E9:H9"/>
    <mergeCell ref="E18:H18"/>
    <mergeCell ref="E27:H27"/>
    <mergeCell ref="E85:H85"/>
    <mergeCell ref="E87:H87"/>
    <mergeCell ref="E107:H107"/>
    <mergeCell ref="E109:H109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89</v>
      </c>
    </row>
    <row r="3" s="1" customFormat="1" ht="6.96" customHeight="1">
      <c r="B3" s="136"/>
      <c r="C3" s="137"/>
      <c r="D3" s="137"/>
      <c r="E3" s="137"/>
      <c r="F3" s="137"/>
      <c r="G3" s="137"/>
      <c r="H3" s="137"/>
      <c r="I3" s="137"/>
      <c r="J3" s="137"/>
      <c r="K3" s="137"/>
      <c r="L3" s="20"/>
      <c r="AT3" s="17" t="s">
        <v>86</v>
      </c>
    </row>
    <row r="4" s="1" customFormat="1" ht="24.96" customHeight="1">
      <c r="B4" s="20"/>
      <c r="D4" s="138" t="s">
        <v>91</v>
      </c>
      <c r="L4" s="20"/>
      <c r="M4" s="13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40" t="s">
        <v>16</v>
      </c>
      <c r="L6" s="20"/>
    </row>
    <row r="7" s="1" customFormat="1" ht="16.5" customHeight="1">
      <c r="B7" s="20"/>
      <c r="E7" s="141" t="str">
        <f>'Rekapitulace stavby'!K6</f>
        <v>Místní komunikace u zemědělského areálu - Mníšek I.etapa</v>
      </c>
      <c r="F7" s="140"/>
      <c r="G7" s="140"/>
      <c r="H7" s="140"/>
      <c r="L7" s="20"/>
    </row>
    <row r="8" s="2" customFormat="1" ht="12" customHeight="1">
      <c r="A8" s="38"/>
      <c r="B8" s="44"/>
      <c r="C8" s="38"/>
      <c r="D8" s="140" t="s">
        <v>92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2" t="s">
        <v>194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0" t="s">
        <v>18</v>
      </c>
      <c r="E11" s="38"/>
      <c r="F11" s="143" t="s">
        <v>90</v>
      </c>
      <c r="G11" s="38"/>
      <c r="H11" s="38"/>
      <c r="I11" s="140" t="s">
        <v>19</v>
      </c>
      <c r="J11" s="143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0" t="s">
        <v>20</v>
      </c>
      <c r="E12" s="38"/>
      <c r="F12" s="143" t="s">
        <v>21</v>
      </c>
      <c r="G12" s="38"/>
      <c r="H12" s="38"/>
      <c r="I12" s="140" t="s">
        <v>22</v>
      </c>
      <c r="J12" s="144" t="str">
        <f>'Rekapitulace stavby'!AN8</f>
        <v>2. 1. 2025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0" t="s">
        <v>24</v>
      </c>
      <c r="E14" s="38"/>
      <c r="F14" s="38"/>
      <c r="G14" s="38"/>
      <c r="H14" s="38"/>
      <c r="I14" s="140" t="s">
        <v>25</v>
      </c>
      <c r="J14" s="143" t="s">
        <v>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3" t="s">
        <v>26</v>
      </c>
      <c r="F15" s="38"/>
      <c r="G15" s="38"/>
      <c r="H15" s="38"/>
      <c r="I15" s="140" t="s">
        <v>27</v>
      </c>
      <c r="J15" s="143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0" t="s">
        <v>28</v>
      </c>
      <c r="E17" s="38"/>
      <c r="F17" s="38"/>
      <c r="G17" s="38"/>
      <c r="H17" s="38"/>
      <c r="I17" s="140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3"/>
      <c r="G18" s="143"/>
      <c r="H18" s="143"/>
      <c r="I18" s="140" t="s">
        <v>27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0" t="s">
        <v>30</v>
      </c>
      <c r="E20" s="38"/>
      <c r="F20" s="38"/>
      <c r="G20" s="38"/>
      <c r="H20" s="38"/>
      <c r="I20" s="140" t="s">
        <v>25</v>
      </c>
      <c r="J20" s="143" t="s">
        <v>1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3" t="s">
        <v>31</v>
      </c>
      <c r="F21" s="38"/>
      <c r="G21" s="38"/>
      <c r="H21" s="38"/>
      <c r="I21" s="140" t="s">
        <v>27</v>
      </c>
      <c r="J21" s="143" t="s">
        <v>1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0" t="s">
        <v>33</v>
      </c>
      <c r="E23" s="38"/>
      <c r="F23" s="38"/>
      <c r="G23" s="38"/>
      <c r="H23" s="38"/>
      <c r="I23" s="140" t="s">
        <v>25</v>
      </c>
      <c r="J23" s="143" t="str">
        <f>IF('Rekapitulace stavby'!AN19="","",'Rekapitulace stavby'!AN19)</f>
        <v/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3" t="str">
        <f>IF('Rekapitulace stavby'!E20="","",'Rekapitulace stavby'!E20)</f>
        <v xml:space="preserve"> </v>
      </c>
      <c r="F24" s="38"/>
      <c r="G24" s="38"/>
      <c r="H24" s="38"/>
      <c r="I24" s="140" t="s">
        <v>27</v>
      </c>
      <c r="J24" s="143" t="str">
        <f>IF('Rekapitulace stavby'!AN20="","",'Rekapitulace stavby'!AN20)</f>
        <v/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0" t="s">
        <v>35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5"/>
      <c r="B27" s="146"/>
      <c r="C27" s="145"/>
      <c r="D27" s="145"/>
      <c r="E27" s="147" t="s">
        <v>1</v>
      </c>
      <c r="F27" s="147"/>
      <c r="G27" s="147"/>
      <c r="H27" s="147"/>
      <c r="I27" s="145"/>
      <c r="J27" s="145"/>
      <c r="K27" s="145"/>
      <c r="L27" s="148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49"/>
      <c r="E29" s="149"/>
      <c r="F29" s="149"/>
      <c r="G29" s="149"/>
      <c r="H29" s="149"/>
      <c r="I29" s="149"/>
      <c r="J29" s="149"/>
      <c r="K29" s="149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0" t="s">
        <v>36</v>
      </c>
      <c r="E30" s="38"/>
      <c r="F30" s="38"/>
      <c r="G30" s="38"/>
      <c r="H30" s="38"/>
      <c r="I30" s="38"/>
      <c r="J30" s="151">
        <f>ROUND(J121,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49"/>
      <c r="E31" s="149"/>
      <c r="F31" s="149"/>
      <c r="G31" s="149"/>
      <c r="H31" s="149"/>
      <c r="I31" s="149"/>
      <c r="J31" s="149"/>
      <c r="K31" s="149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2" t="s">
        <v>38</v>
      </c>
      <c r="G32" s="38"/>
      <c r="H32" s="38"/>
      <c r="I32" s="152" t="s">
        <v>37</v>
      </c>
      <c r="J32" s="152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53" t="s">
        <v>40</v>
      </c>
      <c r="E33" s="140" t="s">
        <v>41</v>
      </c>
      <c r="F33" s="154">
        <f>ROUND((SUM(BE121:BE242)),  2)</f>
        <v>0</v>
      </c>
      <c r="G33" s="38"/>
      <c r="H33" s="38"/>
      <c r="I33" s="155">
        <v>0.20999999999999999</v>
      </c>
      <c r="J33" s="154">
        <f>ROUND(((SUM(BE121:BE242))*I33),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0" t="s">
        <v>42</v>
      </c>
      <c r="F34" s="154">
        <f>ROUND((SUM(BF121:BF242)),  2)</f>
        <v>0</v>
      </c>
      <c r="G34" s="38"/>
      <c r="H34" s="38"/>
      <c r="I34" s="155">
        <v>0.14999999999999999</v>
      </c>
      <c r="J34" s="154">
        <f>ROUND(((SUM(BF121:BF242))*I34),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0" t="s">
        <v>43</v>
      </c>
      <c r="F35" s="154">
        <f>ROUND((SUM(BG121:BG242)),  2)</f>
        <v>0</v>
      </c>
      <c r="G35" s="38"/>
      <c r="H35" s="38"/>
      <c r="I35" s="155">
        <v>0.20999999999999999</v>
      </c>
      <c r="J35" s="154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0" t="s">
        <v>44</v>
      </c>
      <c r="F36" s="154">
        <f>ROUND((SUM(BH121:BH242)),  2)</f>
        <v>0</v>
      </c>
      <c r="G36" s="38"/>
      <c r="H36" s="38"/>
      <c r="I36" s="155">
        <v>0.14999999999999999</v>
      </c>
      <c r="J36" s="154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0" t="s">
        <v>45</v>
      </c>
      <c r="F37" s="154">
        <f>ROUND((SUM(BI121:BI242)),  2)</f>
        <v>0</v>
      </c>
      <c r="G37" s="38"/>
      <c r="H37" s="38"/>
      <c r="I37" s="155">
        <v>0</v>
      </c>
      <c r="J37" s="154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56"/>
      <c r="D39" s="157" t="s">
        <v>46</v>
      </c>
      <c r="E39" s="158"/>
      <c r="F39" s="158"/>
      <c r="G39" s="159" t="s">
        <v>47</v>
      </c>
      <c r="H39" s="160" t="s">
        <v>48</v>
      </c>
      <c r="I39" s="158"/>
      <c r="J39" s="161">
        <f>SUM(J30:J37)</f>
        <v>0</v>
      </c>
      <c r="K39" s="162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63" t="s">
        <v>49</v>
      </c>
      <c r="E50" s="164"/>
      <c r="F50" s="164"/>
      <c r="G50" s="163" t="s">
        <v>50</v>
      </c>
      <c r="H50" s="164"/>
      <c r="I50" s="164"/>
      <c r="J50" s="164"/>
      <c r="K50" s="16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65" t="s">
        <v>51</v>
      </c>
      <c r="E61" s="166"/>
      <c r="F61" s="167" t="s">
        <v>52</v>
      </c>
      <c r="G61" s="165" t="s">
        <v>51</v>
      </c>
      <c r="H61" s="166"/>
      <c r="I61" s="166"/>
      <c r="J61" s="168" t="s">
        <v>52</v>
      </c>
      <c r="K61" s="16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63" t="s">
        <v>53</v>
      </c>
      <c r="E65" s="169"/>
      <c r="F65" s="169"/>
      <c r="G65" s="163" t="s">
        <v>54</v>
      </c>
      <c r="H65" s="169"/>
      <c r="I65" s="169"/>
      <c r="J65" s="169"/>
      <c r="K65" s="16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65" t="s">
        <v>51</v>
      </c>
      <c r="E76" s="166"/>
      <c r="F76" s="167" t="s">
        <v>52</v>
      </c>
      <c r="G76" s="165" t="s">
        <v>51</v>
      </c>
      <c r="H76" s="166"/>
      <c r="I76" s="166"/>
      <c r="J76" s="168" t="s">
        <v>52</v>
      </c>
      <c r="K76" s="16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72"/>
      <c r="C81" s="173"/>
      <c r="D81" s="173"/>
      <c r="E81" s="173"/>
      <c r="F81" s="173"/>
      <c r="G81" s="173"/>
      <c r="H81" s="173"/>
      <c r="I81" s="173"/>
      <c r="J81" s="173"/>
      <c r="K81" s="17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94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74" t="str">
        <f>E7</f>
        <v>Místní komunikace u zemědělského areálu - Mníšek I.etapa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92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101a - Místní komunikace (osa 10)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>Stříbřec, místní část Mníšek</v>
      </c>
      <c r="G89" s="40"/>
      <c r="H89" s="40"/>
      <c r="I89" s="32" t="s">
        <v>22</v>
      </c>
      <c r="J89" s="79" t="str">
        <f>IF(J12="","",J12)</f>
        <v>2. 1. 2025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>Obec Stříbřec</v>
      </c>
      <c r="G91" s="40"/>
      <c r="H91" s="40"/>
      <c r="I91" s="32" t="s">
        <v>30</v>
      </c>
      <c r="J91" s="36" t="str">
        <f>E21</f>
        <v>WAY project s.r.o.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28</v>
      </c>
      <c r="D92" s="40"/>
      <c r="E92" s="40"/>
      <c r="F92" s="27" t="str">
        <f>IF(E18="","",E18)</f>
        <v>Vyplň údaj</v>
      </c>
      <c r="G92" s="40"/>
      <c r="H92" s="40"/>
      <c r="I92" s="32" t="s">
        <v>33</v>
      </c>
      <c r="J92" s="36" t="str">
        <f>E24</f>
        <v xml:space="preserve"> 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75" t="s">
        <v>95</v>
      </c>
      <c r="D94" s="176"/>
      <c r="E94" s="176"/>
      <c r="F94" s="176"/>
      <c r="G94" s="176"/>
      <c r="H94" s="176"/>
      <c r="I94" s="176"/>
      <c r="J94" s="177" t="s">
        <v>96</v>
      </c>
      <c r="K94" s="176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78" t="s">
        <v>97</v>
      </c>
      <c r="D96" s="40"/>
      <c r="E96" s="40"/>
      <c r="F96" s="40"/>
      <c r="G96" s="40"/>
      <c r="H96" s="40"/>
      <c r="I96" s="40"/>
      <c r="J96" s="110">
        <f>J121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98</v>
      </c>
    </row>
    <row r="97" s="9" customFormat="1" ht="24.96" customHeight="1">
      <c r="A97" s="9"/>
      <c r="B97" s="179"/>
      <c r="C97" s="180"/>
      <c r="D97" s="181" t="s">
        <v>195</v>
      </c>
      <c r="E97" s="182"/>
      <c r="F97" s="182"/>
      <c r="G97" s="182"/>
      <c r="H97" s="182"/>
      <c r="I97" s="182"/>
      <c r="J97" s="183">
        <f>J122</f>
        <v>0</v>
      </c>
      <c r="K97" s="180"/>
      <c r="L97" s="184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4" customFormat="1" ht="19.92" customHeight="1">
      <c r="A98" s="14"/>
      <c r="B98" s="248"/>
      <c r="C98" s="249"/>
      <c r="D98" s="250" t="s">
        <v>196</v>
      </c>
      <c r="E98" s="251"/>
      <c r="F98" s="251"/>
      <c r="G98" s="251"/>
      <c r="H98" s="251"/>
      <c r="I98" s="251"/>
      <c r="J98" s="252">
        <f>J123</f>
        <v>0</v>
      </c>
      <c r="K98" s="249"/>
      <c r="L98" s="253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</row>
    <row r="99" s="14" customFormat="1" ht="19.92" customHeight="1">
      <c r="A99" s="14"/>
      <c r="B99" s="248"/>
      <c r="C99" s="249"/>
      <c r="D99" s="250" t="s">
        <v>197</v>
      </c>
      <c r="E99" s="251"/>
      <c r="F99" s="251"/>
      <c r="G99" s="251"/>
      <c r="H99" s="251"/>
      <c r="I99" s="251"/>
      <c r="J99" s="252">
        <f>J187</f>
        <v>0</v>
      </c>
      <c r="K99" s="249"/>
      <c r="L99" s="253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</row>
    <row r="100" s="14" customFormat="1" ht="19.92" customHeight="1">
      <c r="A100" s="14"/>
      <c r="B100" s="248"/>
      <c r="C100" s="249"/>
      <c r="D100" s="250" t="s">
        <v>198</v>
      </c>
      <c r="E100" s="251"/>
      <c r="F100" s="251"/>
      <c r="G100" s="251"/>
      <c r="H100" s="251"/>
      <c r="I100" s="251"/>
      <c r="J100" s="252">
        <f>J227</f>
        <v>0</v>
      </c>
      <c r="K100" s="249"/>
      <c r="L100" s="253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</row>
    <row r="101" s="14" customFormat="1" ht="19.92" customHeight="1">
      <c r="A101" s="14"/>
      <c r="B101" s="248"/>
      <c r="C101" s="249"/>
      <c r="D101" s="250" t="s">
        <v>199</v>
      </c>
      <c r="E101" s="251"/>
      <c r="F101" s="251"/>
      <c r="G101" s="251"/>
      <c r="H101" s="251"/>
      <c r="I101" s="251"/>
      <c r="J101" s="252">
        <f>J241</f>
        <v>0</v>
      </c>
      <c r="K101" s="249"/>
      <c r="L101" s="253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</row>
    <row r="102" s="2" customFormat="1" ht="21.84" customHeight="1">
      <c r="A102" s="38"/>
      <c r="B102" s="39"/>
      <c r="C102" s="40"/>
      <c r="D102" s="40"/>
      <c r="E102" s="40"/>
      <c r="F102" s="40"/>
      <c r="G102" s="40"/>
      <c r="H102" s="40"/>
      <c r="I102" s="40"/>
      <c r="J102" s="40"/>
      <c r="K102" s="40"/>
      <c r="L102" s="63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="2" customFormat="1" ht="6.96" customHeight="1">
      <c r="A103" s="38"/>
      <c r="B103" s="66"/>
      <c r="C103" s="67"/>
      <c r="D103" s="67"/>
      <c r="E103" s="67"/>
      <c r="F103" s="67"/>
      <c r="G103" s="67"/>
      <c r="H103" s="67"/>
      <c r="I103" s="67"/>
      <c r="J103" s="67"/>
      <c r="K103" s="67"/>
      <c r="L103" s="63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7" s="2" customFormat="1" ht="6.96" customHeight="1">
      <c r="A107" s="38"/>
      <c r="B107" s="68"/>
      <c r="C107" s="69"/>
      <c r="D107" s="69"/>
      <c r="E107" s="69"/>
      <c r="F107" s="69"/>
      <c r="G107" s="69"/>
      <c r="H107" s="69"/>
      <c r="I107" s="69"/>
      <c r="J107" s="69"/>
      <c r="K107" s="69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24.96" customHeight="1">
      <c r="A108" s="38"/>
      <c r="B108" s="39"/>
      <c r="C108" s="23" t="s">
        <v>100</v>
      </c>
      <c r="D108" s="40"/>
      <c r="E108" s="40"/>
      <c r="F108" s="40"/>
      <c r="G108" s="40"/>
      <c r="H108" s="40"/>
      <c r="I108" s="40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39"/>
      <c r="C109" s="40"/>
      <c r="D109" s="40"/>
      <c r="E109" s="40"/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2" customHeight="1">
      <c r="A110" s="38"/>
      <c r="B110" s="39"/>
      <c r="C110" s="32" t="s">
        <v>16</v>
      </c>
      <c r="D110" s="40"/>
      <c r="E110" s="40"/>
      <c r="F110" s="40"/>
      <c r="G110" s="40"/>
      <c r="H110" s="40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6.5" customHeight="1">
      <c r="A111" s="38"/>
      <c r="B111" s="39"/>
      <c r="C111" s="40"/>
      <c r="D111" s="40"/>
      <c r="E111" s="174" t="str">
        <f>E7</f>
        <v>Místní komunikace u zemědělského areálu - Mníšek I.etapa</v>
      </c>
      <c r="F111" s="32"/>
      <c r="G111" s="32"/>
      <c r="H111" s="32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92</v>
      </c>
      <c r="D112" s="40"/>
      <c r="E112" s="40"/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40"/>
      <c r="D113" s="40"/>
      <c r="E113" s="76" t="str">
        <f>E9</f>
        <v>101a - Místní komunikace (osa 10)</v>
      </c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40"/>
      <c r="D114" s="40"/>
      <c r="E114" s="40"/>
      <c r="F114" s="40"/>
      <c r="G114" s="40"/>
      <c r="H114" s="40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20</v>
      </c>
      <c r="D115" s="40"/>
      <c r="E115" s="40"/>
      <c r="F115" s="27" t="str">
        <f>F12</f>
        <v>Stříbřec, místní část Mníšek</v>
      </c>
      <c r="G115" s="40"/>
      <c r="H115" s="40"/>
      <c r="I115" s="32" t="s">
        <v>22</v>
      </c>
      <c r="J115" s="79" t="str">
        <f>IF(J12="","",J12)</f>
        <v>2. 1. 2025</v>
      </c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40"/>
      <c r="D116" s="40"/>
      <c r="E116" s="40"/>
      <c r="F116" s="40"/>
      <c r="G116" s="40"/>
      <c r="H116" s="40"/>
      <c r="I116" s="40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5.15" customHeight="1">
      <c r="A117" s="38"/>
      <c r="B117" s="39"/>
      <c r="C117" s="32" t="s">
        <v>24</v>
      </c>
      <c r="D117" s="40"/>
      <c r="E117" s="40"/>
      <c r="F117" s="27" t="str">
        <f>E15</f>
        <v>Obec Stříbřec</v>
      </c>
      <c r="G117" s="40"/>
      <c r="H117" s="40"/>
      <c r="I117" s="32" t="s">
        <v>30</v>
      </c>
      <c r="J117" s="36" t="str">
        <f>E21</f>
        <v>WAY project s.r.o.</v>
      </c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28</v>
      </c>
      <c r="D118" s="40"/>
      <c r="E118" s="40"/>
      <c r="F118" s="27" t="str">
        <f>IF(E18="","",E18)</f>
        <v>Vyplň údaj</v>
      </c>
      <c r="G118" s="40"/>
      <c r="H118" s="40"/>
      <c r="I118" s="32" t="s">
        <v>33</v>
      </c>
      <c r="J118" s="36" t="str">
        <f>E24</f>
        <v xml:space="preserve"> 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0.32" customHeight="1">
      <c r="A119" s="38"/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10" customFormat="1" ht="29.28" customHeight="1">
      <c r="A120" s="185"/>
      <c r="B120" s="186"/>
      <c r="C120" s="187" t="s">
        <v>101</v>
      </c>
      <c r="D120" s="188" t="s">
        <v>61</v>
      </c>
      <c r="E120" s="188" t="s">
        <v>57</v>
      </c>
      <c r="F120" s="188" t="s">
        <v>58</v>
      </c>
      <c r="G120" s="188" t="s">
        <v>102</v>
      </c>
      <c r="H120" s="188" t="s">
        <v>103</v>
      </c>
      <c r="I120" s="188" t="s">
        <v>104</v>
      </c>
      <c r="J120" s="188" t="s">
        <v>96</v>
      </c>
      <c r="K120" s="189" t="s">
        <v>105</v>
      </c>
      <c r="L120" s="190"/>
      <c r="M120" s="100" t="s">
        <v>1</v>
      </c>
      <c r="N120" s="101" t="s">
        <v>40</v>
      </c>
      <c r="O120" s="101" t="s">
        <v>106</v>
      </c>
      <c r="P120" s="101" t="s">
        <v>107</v>
      </c>
      <c r="Q120" s="101" t="s">
        <v>108</v>
      </c>
      <c r="R120" s="101" t="s">
        <v>109</v>
      </c>
      <c r="S120" s="101" t="s">
        <v>110</v>
      </c>
      <c r="T120" s="102" t="s">
        <v>111</v>
      </c>
      <c r="U120" s="185"/>
      <c r="V120" s="185"/>
      <c r="W120" s="185"/>
      <c r="X120" s="185"/>
      <c r="Y120" s="185"/>
      <c r="Z120" s="185"/>
      <c r="AA120" s="185"/>
      <c r="AB120" s="185"/>
      <c r="AC120" s="185"/>
      <c r="AD120" s="185"/>
      <c r="AE120" s="185"/>
    </row>
    <row r="121" s="2" customFormat="1" ht="22.8" customHeight="1">
      <c r="A121" s="38"/>
      <c r="B121" s="39"/>
      <c r="C121" s="107" t="s">
        <v>112</v>
      </c>
      <c r="D121" s="40"/>
      <c r="E121" s="40"/>
      <c r="F121" s="40"/>
      <c r="G121" s="40"/>
      <c r="H121" s="40"/>
      <c r="I121" s="40"/>
      <c r="J121" s="191">
        <f>BK121</f>
        <v>0</v>
      </c>
      <c r="K121" s="40"/>
      <c r="L121" s="44"/>
      <c r="M121" s="103"/>
      <c r="N121" s="192"/>
      <c r="O121" s="104"/>
      <c r="P121" s="193">
        <f>P122</f>
        <v>0</v>
      </c>
      <c r="Q121" s="104"/>
      <c r="R121" s="193">
        <f>R122</f>
        <v>323.00292995999996</v>
      </c>
      <c r="S121" s="104"/>
      <c r="T121" s="194">
        <f>T122</f>
        <v>10.615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75</v>
      </c>
      <c r="AU121" s="17" t="s">
        <v>98</v>
      </c>
      <c r="BK121" s="195">
        <f>BK122</f>
        <v>0</v>
      </c>
    </row>
    <row r="122" s="11" customFormat="1" ht="25.92" customHeight="1">
      <c r="A122" s="11"/>
      <c r="B122" s="196"/>
      <c r="C122" s="197"/>
      <c r="D122" s="198" t="s">
        <v>75</v>
      </c>
      <c r="E122" s="199" t="s">
        <v>200</v>
      </c>
      <c r="F122" s="199" t="s">
        <v>201</v>
      </c>
      <c r="G122" s="197"/>
      <c r="H122" s="197"/>
      <c r="I122" s="200"/>
      <c r="J122" s="201">
        <f>BK122</f>
        <v>0</v>
      </c>
      <c r="K122" s="197"/>
      <c r="L122" s="202"/>
      <c r="M122" s="203"/>
      <c r="N122" s="204"/>
      <c r="O122" s="204"/>
      <c r="P122" s="205">
        <f>P123+P187+P227+P241</f>
        <v>0</v>
      </c>
      <c r="Q122" s="204"/>
      <c r="R122" s="205">
        <f>R123+R187+R227+R241</f>
        <v>323.00292995999996</v>
      </c>
      <c r="S122" s="204"/>
      <c r="T122" s="206">
        <f>T123+T187+T227+T241</f>
        <v>10.615</v>
      </c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R122" s="207" t="s">
        <v>84</v>
      </c>
      <c r="AT122" s="208" t="s">
        <v>75</v>
      </c>
      <c r="AU122" s="208" t="s">
        <v>76</v>
      </c>
      <c r="AY122" s="207" t="s">
        <v>116</v>
      </c>
      <c r="BK122" s="209">
        <f>BK123+BK187+BK227+BK241</f>
        <v>0</v>
      </c>
    </row>
    <row r="123" s="11" customFormat="1" ht="22.8" customHeight="1">
      <c r="A123" s="11"/>
      <c r="B123" s="196"/>
      <c r="C123" s="197"/>
      <c r="D123" s="198" t="s">
        <v>75</v>
      </c>
      <c r="E123" s="254" t="s">
        <v>84</v>
      </c>
      <c r="F123" s="254" t="s">
        <v>202</v>
      </c>
      <c r="G123" s="197"/>
      <c r="H123" s="197"/>
      <c r="I123" s="200"/>
      <c r="J123" s="255">
        <f>BK123</f>
        <v>0</v>
      </c>
      <c r="K123" s="197"/>
      <c r="L123" s="202"/>
      <c r="M123" s="203"/>
      <c r="N123" s="204"/>
      <c r="O123" s="204"/>
      <c r="P123" s="205">
        <f>SUM(P124:P186)</f>
        <v>0</v>
      </c>
      <c r="Q123" s="204"/>
      <c r="R123" s="205">
        <f>SUM(R124:R186)</f>
        <v>238.97961199999998</v>
      </c>
      <c r="S123" s="204"/>
      <c r="T123" s="206">
        <f>SUM(T124:T186)</f>
        <v>10.615</v>
      </c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R123" s="207" t="s">
        <v>84</v>
      </c>
      <c r="AT123" s="208" t="s">
        <v>75</v>
      </c>
      <c r="AU123" s="208" t="s">
        <v>84</v>
      </c>
      <c r="AY123" s="207" t="s">
        <v>116</v>
      </c>
      <c r="BK123" s="209">
        <f>SUM(BK124:BK186)</f>
        <v>0</v>
      </c>
    </row>
    <row r="124" s="2" customFormat="1" ht="37.8" customHeight="1">
      <c r="A124" s="38"/>
      <c r="B124" s="39"/>
      <c r="C124" s="210" t="s">
        <v>84</v>
      </c>
      <c r="D124" s="210" t="s">
        <v>117</v>
      </c>
      <c r="E124" s="211" t="s">
        <v>203</v>
      </c>
      <c r="F124" s="212" t="s">
        <v>204</v>
      </c>
      <c r="G124" s="213" t="s">
        <v>205</v>
      </c>
      <c r="H124" s="214">
        <v>4</v>
      </c>
      <c r="I124" s="215"/>
      <c r="J124" s="216">
        <f>ROUND(I124*H124,2)</f>
        <v>0</v>
      </c>
      <c r="K124" s="212" t="s">
        <v>121</v>
      </c>
      <c r="L124" s="44"/>
      <c r="M124" s="217" t="s">
        <v>1</v>
      </c>
      <c r="N124" s="218" t="s">
        <v>41</v>
      </c>
      <c r="O124" s="91"/>
      <c r="P124" s="219">
        <f>O124*H124</f>
        <v>0</v>
      </c>
      <c r="Q124" s="219">
        <v>0</v>
      </c>
      <c r="R124" s="219">
        <f>Q124*H124</f>
        <v>0</v>
      </c>
      <c r="S124" s="219">
        <v>0.17000000000000001</v>
      </c>
      <c r="T124" s="220">
        <f>S124*H124</f>
        <v>0.68000000000000005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21" t="s">
        <v>115</v>
      </c>
      <c r="AT124" s="221" t="s">
        <v>117</v>
      </c>
      <c r="AU124" s="221" t="s">
        <v>86</v>
      </c>
      <c r="AY124" s="17" t="s">
        <v>116</v>
      </c>
      <c r="BE124" s="222">
        <f>IF(N124="základní",J124,0)</f>
        <v>0</v>
      </c>
      <c r="BF124" s="222">
        <f>IF(N124="snížená",J124,0)</f>
        <v>0</v>
      </c>
      <c r="BG124" s="222">
        <f>IF(N124="zákl. přenesená",J124,0)</f>
        <v>0</v>
      </c>
      <c r="BH124" s="222">
        <f>IF(N124="sníž. přenesená",J124,0)</f>
        <v>0</v>
      </c>
      <c r="BI124" s="222">
        <f>IF(N124="nulová",J124,0)</f>
        <v>0</v>
      </c>
      <c r="BJ124" s="17" t="s">
        <v>84</v>
      </c>
      <c r="BK124" s="222">
        <f>ROUND(I124*H124,2)</f>
        <v>0</v>
      </c>
      <c r="BL124" s="17" t="s">
        <v>115</v>
      </c>
      <c r="BM124" s="221" t="s">
        <v>206</v>
      </c>
    </row>
    <row r="125" s="13" customFormat="1">
      <c r="A125" s="13"/>
      <c r="B125" s="235"/>
      <c r="C125" s="236"/>
      <c r="D125" s="225" t="s">
        <v>124</v>
      </c>
      <c r="E125" s="237" t="s">
        <v>1</v>
      </c>
      <c r="F125" s="238" t="s">
        <v>207</v>
      </c>
      <c r="G125" s="236"/>
      <c r="H125" s="237" t="s">
        <v>1</v>
      </c>
      <c r="I125" s="239"/>
      <c r="J125" s="236"/>
      <c r="K125" s="236"/>
      <c r="L125" s="240"/>
      <c r="M125" s="241"/>
      <c r="N125" s="242"/>
      <c r="O125" s="242"/>
      <c r="P125" s="242"/>
      <c r="Q125" s="242"/>
      <c r="R125" s="242"/>
      <c r="S125" s="242"/>
      <c r="T125" s="24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44" t="s">
        <v>124</v>
      </c>
      <c r="AU125" s="244" t="s">
        <v>86</v>
      </c>
      <c r="AV125" s="13" t="s">
        <v>84</v>
      </c>
      <c r="AW125" s="13" t="s">
        <v>32</v>
      </c>
      <c r="AX125" s="13" t="s">
        <v>76</v>
      </c>
      <c r="AY125" s="244" t="s">
        <v>116</v>
      </c>
    </row>
    <row r="126" s="12" customFormat="1">
      <c r="A126" s="12"/>
      <c r="B126" s="223"/>
      <c r="C126" s="224"/>
      <c r="D126" s="225" t="s">
        <v>124</v>
      </c>
      <c r="E126" s="226" t="s">
        <v>1</v>
      </c>
      <c r="F126" s="227" t="s">
        <v>208</v>
      </c>
      <c r="G126" s="224"/>
      <c r="H126" s="228">
        <v>4</v>
      </c>
      <c r="I126" s="229"/>
      <c r="J126" s="224"/>
      <c r="K126" s="224"/>
      <c r="L126" s="230"/>
      <c r="M126" s="231"/>
      <c r="N126" s="232"/>
      <c r="O126" s="232"/>
      <c r="P126" s="232"/>
      <c r="Q126" s="232"/>
      <c r="R126" s="232"/>
      <c r="S126" s="232"/>
      <c r="T126" s="233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T126" s="234" t="s">
        <v>124</v>
      </c>
      <c r="AU126" s="234" t="s">
        <v>86</v>
      </c>
      <c r="AV126" s="12" t="s">
        <v>86</v>
      </c>
      <c r="AW126" s="12" t="s">
        <v>32</v>
      </c>
      <c r="AX126" s="12" t="s">
        <v>84</v>
      </c>
      <c r="AY126" s="234" t="s">
        <v>116</v>
      </c>
    </row>
    <row r="127" s="13" customFormat="1">
      <c r="A127" s="13"/>
      <c r="B127" s="235"/>
      <c r="C127" s="236"/>
      <c r="D127" s="225" t="s">
        <v>124</v>
      </c>
      <c r="E127" s="237" t="s">
        <v>1</v>
      </c>
      <c r="F127" s="238" t="s">
        <v>209</v>
      </c>
      <c r="G127" s="236"/>
      <c r="H127" s="237" t="s">
        <v>1</v>
      </c>
      <c r="I127" s="239"/>
      <c r="J127" s="236"/>
      <c r="K127" s="236"/>
      <c r="L127" s="240"/>
      <c r="M127" s="241"/>
      <c r="N127" s="242"/>
      <c r="O127" s="242"/>
      <c r="P127" s="242"/>
      <c r="Q127" s="242"/>
      <c r="R127" s="242"/>
      <c r="S127" s="242"/>
      <c r="T127" s="24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44" t="s">
        <v>124</v>
      </c>
      <c r="AU127" s="244" t="s">
        <v>86</v>
      </c>
      <c r="AV127" s="13" t="s">
        <v>84</v>
      </c>
      <c r="AW127" s="13" t="s">
        <v>32</v>
      </c>
      <c r="AX127" s="13" t="s">
        <v>76</v>
      </c>
      <c r="AY127" s="244" t="s">
        <v>116</v>
      </c>
    </row>
    <row r="128" s="2" customFormat="1" ht="37.8" customHeight="1">
      <c r="A128" s="38"/>
      <c r="B128" s="39"/>
      <c r="C128" s="210" t="s">
        <v>86</v>
      </c>
      <c r="D128" s="210" t="s">
        <v>117</v>
      </c>
      <c r="E128" s="211" t="s">
        <v>210</v>
      </c>
      <c r="F128" s="212" t="s">
        <v>211</v>
      </c>
      <c r="G128" s="213" t="s">
        <v>205</v>
      </c>
      <c r="H128" s="214">
        <v>41.5</v>
      </c>
      <c r="I128" s="215"/>
      <c r="J128" s="216">
        <f>ROUND(I128*H128,2)</f>
        <v>0</v>
      </c>
      <c r="K128" s="212" t="s">
        <v>121</v>
      </c>
      <c r="L128" s="44"/>
      <c r="M128" s="217" t="s">
        <v>1</v>
      </c>
      <c r="N128" s="218" t="s">
        <v>41</v>
      </c>
      <c r="O128" s="91"/>
      <c r="P128" s="219">
        <f>O128*H128</f>
        <v>0</v>
      </c>
      <c r="Q128" s="219">
        <v>0</v>
      </c>
      <c r="R128" s="219">
        <f>Q128*H128</f>
        <v>0</v>
      </c>
      <c r="S128" s="219">
        <v>0.22</v>
      </c>
      <c r="T128" s="220">
        <f>S128*H128</f>
        <v>9.1300000000000008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21" t="s">
        <v>115</v>
      </c>
      <c r="AT128" s="221" t="s">
        <v>117</v>
      </c>
      <c r="AU128" s="221" t="s">
        <v>86</v>
      </c>
      <c r="AY128" s="17" t="s">
        <v>116</v>
      </c>
      <c r="BE128" s="222">
        <f>IF(N128="základní",J128,0)</f>
        <v>0</v>
      </c>
      <c r="BF128" s="222">
        <f>IF(N128="snížená",J128,0)</f>
        <v>0</v>
      </c>
      <c r="BG128" s="222">
        <f>IF(N128="zákl. přenesená",J128,0)</f>
        <v>0</v>
      </c>
      <c r="BH128" s="222">
        <f>IF(N128="sníž. přenesená",J128,0)</f>
        <v>0</v>
      </c>
      <c r="BI128" s="222">
        <f>IF(N128="nulová",J128,0)</f>
        <v>0</v>
      </c>
      <c r="BJ128" s="17" t="s">
        <v>84</v>
      </c>
      <c r="BK128" s="222">
        <f>ROUND(I128*H128,2)</f>
        <v>0</v>
      </c>
      <c r="BL128" s="17" t="s">
        <v>115</v>
      </c>
      <c r="BM128" s="221" t="s">
        <v>212</v>
      </c>
    </row>
    <row r="129" s="13" customFormat="1">
      <c r="A129" s="13"/>
      <c r="B129" s="235"/>
      <c r="C129" s="236"/>
      <c r="D129" s="225" t="s">
        <v>124</v>
      </c>
      <c r="E129" s="237" t="s">
        <v>1</v>
      </c>
      <c r="F129" s="238" t="s">
        <v>213</v>
      </c>
      <c r="G129" s="236"/>
      <c r="H129" s="237" t="s">
        <v>1</v>
      </c>
      <c r="I129" s="239"/>
      <c r="J129" s="236"/>
      <c r="K129" s="236"/>
      <c r="L129" s="240"/>
      <c r="M129" s="241"/>
      <c r="N129" s="242"/>
      <c r="O129" s="242"/>
      <c r="P129" s="242"/>
      <c r="Q129" s="242"/>
      <c r="R129" s="242"/>
      <c r="S129" s="242"/>
      <c r="T129" s="24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4" t="s">
        <v>124</v>
      </c>
      <c r="AU129" s="244" t="s">
        <v>86</v>
      </c>
      <c r="AV129" s="13" t="s">
        <v>84</v>
      </c>
      <c r="AW129" s="13" t="s">
        <v>32</v>
      </c>
      <c r="AX129" s="13" t="s">
        <v>76</v>
      </c>
      <c r="AY129" s="244" t="s">
        <v>116</v>
      </c>
    </row>
    <row r="130" s="12" customFormat="1">
      <c r="A130" s="12"/>
      <c r="B130" s="223"/>
      <c r="C130" s="224"/>
      <c r="D130" s="225" t="s">
        <v>124</v>
      </c>
      <c r="E130" s="226" t="s">
        <v>1</v>
      </c>
      <c r="F130" s="227" t="s">
        <v>214</v>
      </c>
      <c r="G130" s="224"/>
      <c r="H130" s="228">
        <v>41.5</v>
      </c>
      <c r="I130" s="229"/>
      <c r="J130" s="224"/>
      <c r="K130" s="224"/>
      <c r="L130" s="230"/>
      <c r="M130" s="231"/>
      <c r="N130" s="232"/>
      <c r="O130" s="232"/>
      <c r="P130" s="232"/>
      <c r="Q130" s="232"/>
      <c r="R130" s="232"/>
      <c r="S130" s="232"/>
      <c r="T130" s="233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T130" s="234" t="s">
        <v>124</v>
      </c>
      <c r="AU130" s="234" t="s">
        <v>86</v>
      </c>
      <c r="AV130" s="12" t="s">
        <v>86</v>
      </c>
      <c r="AW130" s="12" t="s">
        <v>32</v>
      </c>
      <c r="AX130" s="12" t="s">
        <v>84</v>
      </c>
      <c r="AY130" s="234" t="s">
        <v>116</v>
      </c>
    </row>
    <row r="131" s="13" customFormat="1">
      <c r="A131" s="13"/>
      <c r="B131" s="235"/>
      <c r="C131" s="236"/>
      <c r="D131" s="225" t="s">
        <v>124</v>
      </c>
      <c r="E131" s="237" t="s">
        <v>1</v>
      </c>
      <c r="F131" s="238" t="s">
        <v>215</v>
      </c>
      <c r="G131" s="236"/>
      <c r="H131" s="237" t="s">
        <v>1</v>
      </c>
      <c r="I131" s="239"/>
      <c r="J131" s="236"/>
      <c r="K131" s="236"/>
      <c r="L131" s="240"/>
      <c r="M131" s="241"/>
      <c r="N131" s="242"/>
      <c r="O131" s="242"/>
      <c r="P131" s="242"/>
      <c r="Q131" s="242"/>
      <c r="R131" s="242"/>
      <c r="S131" s="242"/>
      <c r="T131" s="24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4" t="s">
        <v>124</v>
      </c>
      <c r="AU131" s="244" t="s">
        <v>86</v>
      </c>
      <c r="AV131" s="13" t="s">
        <v>84</v>
      </c>
      <c r="AW131" s="13" t="s">
        <v>32</v>
      </c>
      <c r="AX131" s="13" t="s">
        <v>76</v>
      </c>
      <c r="AY131" s="244" t="s">
        <v>116</v>
      </c>
    </row>
    <row r="132" s="2" customFormat="1" ht="24.15" customHeight="1">
      <c r="A132" s="38"/>
      <c r="B132" s="39"/>
      <c r="C132" s="210" t="s">
        <v>132</v>
      </c>
      <c r="D132" s="210" t="s">
        <v>117</v>
      </c>
      <c r="E132" s="211" t="s">
        <v>216</v>
      </c>
      <c r="F132" s="212" t="s">
        <v>217</v>
      </c>
      <c r="G132" s="213" t="s">
        <v>205</v>
      </c>
      <c r="H132" s="214">
        <v>7</v>
      </c>
      <c r="I132" s="215"/>
      <c r="J132" s="216">
        <f>ROUND(I132*H132,2)</f>
        <v>0</v>
      </c>
      <c r="K132" s="212" t="s">
        <v>121</v>
      </c>
      <c r="L132" s="44"/>
      <c r="M132" s="217" t="s">
        <v>1</v>
      </c>
      <c r="N132" s="218" t="s">
        <v>41</v>
      </c>
      <c r="O132" s="91"/>
      <c r="P132" s="219">
        <f>O132*H132</f>
        <v>0</v>
      </c>
      <c r="Q132" s="219">
        <v>1.0000000000000001E-05</v>
      </c>
      <c r="R132" s="219">
        <f>Q132*H132</f>
        <v>7.0000000000000007E-05</v>
      </c>
      <c r="S132" s="219">
        <v>0.11500000000000001</v>
      </c>
      <c r="T132" s="220">
        <f>S132*H132</f>
        <v>0.80500000000000005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21" t="s">
        <v>115</v>
      </c>
      <c r="AT132" s="221" t="s">
        <v>117</v>
      </c>
      <c r="AU132" s="221" t="s">
        <v>86</v>
      </c>
      <c r="AY132" s="17" t="s">
        <v>116</v>
      </c>
      <c r="BE132" s="222">
        <f>IF(N132="základní",J132,0)</f>
        <v>0</v>
      </c>
      <c r="BF132" s="222">
        <f>IF(N132="snížená",J132,0)</f>
        <v>0</v>
      </c>
      <c r="BG132" s="222">
        <f>IF(N132="zákl. přenesená",J132,0)</f>
        <v>0</v>
      </c>
      <c r="BH132" s="222">
        <f>IF(N132="sníž. přenesená",J132,0)</f>
        <v>0</v>
      </c>
      <c r="BI132" s="222">
        <f>IF(N132="nulová",J132,0)</f>
        <v>0</v>
      </c>
      <c r="BJ132" s="17" t="s">
        <v>84</v>
      </c>
      <c r="BK132" s="222">
        <f>ROUND(I132*H132,2)</f>
        <v>0</v>
      </c>
      <c r="BL132" s="17" t="s">
        <v>115</v>
      </c>
      <c r="BM132" s="221" t="s">
        <v>218</v>
      </c>
    </row>
    <row r="133" s="12" customFormat="1">
      <c r="A133" s="12"/>
      <c r="B133" s="223"/>
      <c r="C133" s="224"/>
      <c r="D133" s="225" t="s">
        <v>124</v>
      </c>
      <c r="E133" s="226" t="s">
        <v>1</v>
      </c>
      <c r="F133" s="227" t="s">
        <v>219</v>
      </c>
      <c r="G133" s="224"/>
      <c r="H133" s="228">
        <v>3</v>
      </c>
      <c r="I133" s="229"/>
      <c r="J133" s="224"/>
      <c r="K133" s="224"/>
      <c r="L133" s="230"/>
      <c r="M133" s="231"/>
      <c r="N133" s="232"/>
      <c r="O133" s="232"/>
      <c r="P133" s="232"/>
      <c r="Q133" s="232"/>
      <c r="R133" s="232"/>
      <c r="S133" s="232"/>
      <c r="T133" s="233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T133" s="234" t="s">
        <v>124</v>
      </c>
      <c r="AU133" s="234" t="s">
        <v>86</v>
      </c>
      <c r="AV133" s="12" t="s">
        <v>86</v>
      </c>
      <c r="AW133" s="12" t="s">
        <v>32</v>
      </c>
      <c r="AX133" s="12" t="s">
        <v>76</v>
      </c>
      <c r="AY133" s="234" t="s">
        <v>116</v>
      </c>
    </row>
    <row r="134" s="12" customFormat="1">
      <c r="A134" s="12"/>
      <c r="B134" s="223"/>
      <c r="C134" s="224"/>
      <c r="D134" s="225" t="s">
        <v>124</v>
      </c>
      <c r="E134" s="226" t="s">
        <v>1</v>
      </c>
      <c r="F134" s="227" t="s">
        <v>220</v>
      </c>
      <c r="G134" s="224"/>
      <c r="H134" s="228">
        <v>4</v>
      </c>
      <c r="I134" s="229"/>
      <c r="J134" s="224"/>
      <c r="K134" s="224"/>
      <c r="L134" s="230"/>
      <c r="M134" s="231"/>
      <c r="N134" s="232"/>
      <c r="O134" s="232"/>
      <c r="P134" s="232"/>
      <c r="Q134" s="232"/>
      <c r="R134" s="232"/>
      <c r="S134" s="232"/>
      <c r="T134" s="233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T134" s="234" t="s">
        <v>124</v>
      </c>
      <c r="AU134" s="234" t="s">
        <v>86</v>
      </c>
      <c r="AV134" s="12" t="s">
        <v>86</v>
      </c>
      <c r="AW134" s="12" t="s">
        <v>32</v>
      </c>
      <c r="AX134" s="12" t="s">
        <v>76</v>
      </c>
      <c r="AY134" s="234" t="s">
        <v>116</v>
      </c>
    </row>
    <row r="135" s="13" customFormat="1">
      <c r="A135" s="13"/>
      <c r="B135" s="235"/>
      <c r="C135" s="236"/>
      <c r="D135" s="225" t="s">
        <v>124</v>
      </c>
      <c r="E135" s="237" t="s">
        <v>1</v>
      </c>
      <c r="F135" s="238" t="s">
        <v>209</v>
      </c>
      <c r="G135" s="236"/>
      <c r="H135" s="237" t="s">
        <v>1</v>
      </c>
      <c r="I135" s="239"/>
      <c r="J135" s="236"/>
      <c r="K135" s="236"/>
      <c r="L135" s="240"/>
      <c r="M135" s="241"/>
      <c r="N135" s="242"/>
      <c r="O135" s="242"/>
      <c r="P135" s="242"/>
      <c r="Q135" s="242"/>
      <c r="R135" s="242"/>
      <c r="S135" s="242"/>
      <c r="T135" s="24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4" t="s">
        <v>124</v>
      </c>
      <c r="AU135" s="244" t="s">
        <v>86</v>
      </c>
      <c r="AV135" s="13" t="s">
        <v>84</v>
      </c>
      <c r="AW135" s="13" t="s">
        <v>32</v>
      </c>
      <c r="AX135" s="13" t="s">
        <v>76</v>
      </c>
      <c r="AY135" s="244" t="s">
        <v>116</v>
      </c>
    </row>
    <row r="136" s="15" customFormat="1">
      <c r="A136" s="15"/>
      <c r="B136" s="256"/>
      <c r="C136" s="257"/>
      <c r="D136" s="225" t="s">
        <v>124</v>
      </c>
      <c r="E136" s="258" t="s">
        <v>1</v>
      </c>
      <c r="F136" s="259" t="s">
        <v>221</v>
      </c>
      <c r="G136" s="257"/>
      <c r="H136" s="260">
        <v>7</v>
      </c>
      <c r="I136" s="261"/>
      <c r="J136" s="257"/>
      <c r="K136" s="257"/>
      <c r="L136" s="262"/>
      <c r="M136" s="263"/>
      <c r="N136" s="264"/>
      <c r="O136" s="264"/>
      <c r="P136" s="264"/>
      <c r="Q136" s="264"/>
      <c r="R136" s="264"/>
      <c r="S136" s="264"/>
      <c r="T136" s="26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T136" s="266" t="s">
        <v>124</v>
      </c>
      <c r="AU136" s="266" t="s">
        <v>86</v>
      </c>
      <c r="AV136" s="15" t="s">
        <v>115</v>
      </c>
      <c r="AW136" s="15" t="s">
        <v>32</v>
      </c>
      <c r="AX136" s="15" t="s">
        <v>84</v>
      </c>
      <c r="AY136" s="266" t="s">
        <v>116</v>
      </c>
    </row>
    <row r="137" s="2" customFormat="1" ht="16.5" customHeight="1">
      <c r="A137" s="38"/>
      <c r="B137" s="39"/>
      <c r="C137" s="210" t="s">
        <v>115</v>
      </c>
      <c r="D137" s="210" t="s">
        <v>117</v>
      </c>
      <c r="E137" s="211" t="s">
        <v>222</v>
      </c>
      <c r="F137" s="212" t="s">
        <v>223</v>
      </c>
      <c r="G137" s="213" t="s">
        <v>205</v>
      </c>
      <c r="H137" s="214">
        <v>120.70999999999999</v>
      </c>
      <c r="I137" s="215"/>
      <c r="J137" s="216">
        <f>ROUND(I137*H137,2)</f>
        <v>0</v>
      </c>
      <c r="K137" s="212" t="s">
        <v>121</v>
      </c>
      <c r="L137" s="44"/>
      <c r="M137" s="217" t="s">
        <v>1</v>
      </c>
      <c r="N137" s="218" t="s">
        <v>41</v>
      </c>
      <c r="O137" s="91"/>
      <c r="P137" s="219">
        <f>O137*H137</f>
        <v>0</v>
      </c>
      <c r="Q137" s="219">
        <v>0</v>
      </c>
      <c r="R137" s="219">
        <f>Q137*H137</f>
        <v>0</v>
      </c>
      <c r="S137" s="219">
        <v>0</v>
      </c>
      <c r="T137" s="220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21" t="s">
        <v>115</v>
      </c>
      <c r="AT137" s="221" t="s">
        <v>117</v>
      </c>
      <c r="AU137" s="221" t="s">
        <v>86</v>
      </c>
      <c r="AY137" s="17" t="s">
        <v>116</v>
      </c>
      <c r="BE137" s="222">
        <f>IF(N137="základní",J137,0)</f>
        <v>0</v>
      </c>
      <c r="BF137" s="222">
        <f>IF(N137="snížená",J137,0)</f>
        <v>0</v>
      </c>
      <c r="BG137" s="222">
        <f>IF(N137="zákl. přenesená",J137,0)</f>
        <v>0</v>
      </c>
      <c r="BH137" s="222">
        <f>IF(N137="sníž. přenesená",J137,0)</f>
        <v>0</v>
      </c>
      <c r="BI137" s="222">
        <f>IF(N137="nulová",J137,0)</f>
        <v>0</v>
      </c>
      <c r="BJ137" s="17" t="s">
        <v>84</v>
      </c>
      <c r="BK137" s="222">
        <f>ROUND(I137*H137,2)</f>
        <v>0</v>
      </c>
      <c r="BL137" s="17" t="s">
        <v>115</v>
      </c>
      <c r="BM137" s="221" t="s">
        <v>224</v>
      </c>
    </row>
    <row r="138" s="12" customFormat="1">
      <c r="A138" s="12"/>
      <c r="B138" s="223"/>
      <c r="C138" s="224"/>
      <c r="D138" s="225" t="s">
        <v>124</v>
      </c>
      <c r="E138" s="226" t="s">
        <v>1</v>
      </c>
      <c r="F138" s="227" t="s">
        <v>225</v>
      </c>
      <c r="G138" s="224"/>
      <c r="H138" s="228">
        <v>120.70999999999999</v>
      </c>
      <c r="I138" s="229"/>
      <c r="J138" s="224"/>
      <c r="K138" s="224"/>
      <c r="L138" s="230"/>
      <c r="M138" s="231"/>
      <c r="N138" s="232"/>
      <c r="O138" s="232"/>
      <c r="P138" s="232"/>
      <c r="Q138" s="232"/>
      <c r="R138" s="232"/>
      <c r="S138" s="232"/>
      <c r="T138" s="233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T138" s="234" t="s">
        <v>124</v>
      </c>
      <c r="AU138" s="234" t="s">
        <v>86</v>
      </c>
      <c r="AV138" s="12" t="s">
        <v>86</v>
      </c>
      <c r="AW138" s="12" t="s">
        <v>32</v>
      </c>
      <c r="AX138" s="12" t="s">
        <v>84</v>
      </c>
      <c r="AY138" s="234" t="s">
        <v>116</v>
      </c>
    </row>
    <row r="139" s="2" customFormat="1" ht="21.75" customHeight="1">
      <c r="A139" s="38"/>
      <c r="B139" s="39"/>
      <c r="C139" s="210" t="s">
        <v>143</v>
      </c>
      <c r="D139" s="210" t="s">
        <v>117</v>
      </c>
      <c r="E139" s="211" t="s">
        <v>226</v>
      </c>
      <c r="F139" s="212" t="s">
        <v>227</v>
      </c>
      <c r="G139" s="213" t="s">
        <v>228</v>
      </c>
      <c r="H139" s="214">
        <v>284.97000000000003</v>
      </c>
      <c r="I139" s="215"/>
      <c r="J139" s="216">
        <f>ROUND(I139*H139,2)</f>
        <v>0</v>
      </c>
      <c r="K139" s="212" t="s">
        <v>121</v>
      </c>
      <c r="L139" s="44"/>
      <c r="M139" s="217" t="s">
        <v>1</v>
      </c>
      <c r="N139" s="218" t="s">
        <v>41</v>
      </c>
      <c r="O139" s="91"/>
      <c r="P139" s="219">
        <f>O139*H139</f>
        <v>0</v>
      </c>
      <c r="Q139" s="219">
        <v>0</v>
      </c>
      <c r="R139" s="219">
        <f>Q139*H139</f>
        <v>0</v>
      </c>
      <c r="S139" s="219">
        <v>0</v>
      </c>
      <c r="T139" s="220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21" t="s">
        <v>115</v>
      </c>
      <c r="AT139" s="221" t="s">
        <v>117</v>
      </c>
      <c r="AU139" s="221" t="s">
        <v>86</v>
      </c>
      <c r="AY139" s="17" t="s">
        <v>116</v>
      </c>
      <c r="BE139" s="222">
        <f>IF(N139="základní",J139,0)</f>
        <v>0</v>
      </c>
      <c r="BF139" s="222">
        <f>IF(N139="snížená",J139,0)</f>
        <v>0</v>
      </c>
      <c r="BG139" s="222">
        <f>IF(N139="zákl. přenesená",J139,0)</f>
        <v>0</v>
      </c>
      <c r="BH139" s="222">
        <f>IF(N139="sníž. přenesená",J139,0)</f>
        <v>0</v>
      </c>
      <c r="BI139" s="222">
        <f>IF(N139="nulová",J139,0)</f>
        <v>0</v>
      </c>
      <c r="BJ139" s="17" t="s">
        <v>84</v>
      </c>
      <c r="BK139" s="222">
        <f>ROUND(I139*H139,2)</f>
        <v>0</v>
      </c>
      <c r="BL139" s="17" t="s">
        <v>115</v>
      </c>
      <c r="BM139" s="221" t="s">
        <v>229</v>
      </c>
    </row>
    <row r="140" s="12" customFormat="1">
      <c r="A140" s="12"/>
      <c r="B140" s="223"/>
      <c r="C140" s="224"/>
      <c r="D140" s="225" t="s">
        <v>124</v>
      </c>
      <c r="E140" s="226" t="s">
        <v>1</v>
      </c>
      <c r="F140" s="227" t="s">
        <v>230</v>
      </c>
      <c r="G140" s="224"/>
      <c r="H140" s="228">
        <v>155.09</v>
      </c>
      <c r="I140" s="229"/>
      <c r="J140" s="224"/>
      <c r="K140" s="224"/>
      <c r="L140" s="230"/>
      <c r="M140" s="231"/>
      <c r="N140" s="232"/>
      <c r="O140" s="232"/>
      <c r="P140" s="232"/>
      <c r="Q140" s="232"/>
      <c r="R140" s="232"/>
      <c r="S140" s="232"/>
      <c r="T140" s="233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T140" s="234" t="s">
        <v>124</v>
      </c>
      <c r="AU140" s="234" t="s">
        <v>86</v>
      </c>
      <c r="AV140" s="12" t="s">
        <v>86</v>
      </c>
      <c r="AW140" s="12" t="s">
        <v>32</v>
      </c>
      <c r="AX140" s="12" t="s">
        <v>76</v>
      </c>
      <c r="AY140" s="234" t="s">
        <v>116</v>
      </c>
    </row>
    <row r="141" s="12" customFormat="1">
      <c r="A141" s="12"/>
      <c r="B141" s="223"/>
      <c r="C141" s="224"/>
      <c r="D141" s="225" t="s">
        <v>124</v>
      </c>
      <c r="E141" s="226" t="s">
        <v>1</v>
      </c>
      <c r="F141" s="227" t="s">
        <v>231</v>
      </c>
      <c r="G141" s="224"/>
      <c r="H141" s="228">
        <v>129.88</v>
      </c>
      <c r="I141" s="229"/>
      <c r="J141" s="224"/>
      <c r="K141" s="224"/>
      <c r="L141" s="230"/>
      <c r="M141" s="231"/>
      <c r="N141" s="232"/>
      <c r="O141" s="232"/>
      <c r="P141" s="232"/>
      <c r="Q141" s="232"/>
      <c r="R141" s="232"/>
      <c r="S141" s="232"/>
      <c r="T141" s="233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T141" s="234" t="s">
        <v>124</v>
      </c>
      <c r="AU141" s="234" t="s">
        <v>86</v>
      </c>
      <c r="AV141" s="12" t="s">
        <v>86</v>
      </c>
      <c r="AW141" s="12" t="s">
        <v>32</v>
      </c>
      <c r="AX141" s="12" t="s">
        <v>76</v>
      </c>
      <c r="AY141" s="234" t="s">
        <v>116</v>
      </c>
    </row>
    <row r="142" s="15" customFormat="1">
      <c r="A142" s="15"/>
      <c r="B142" s="256"/>
      <c r="C142" s="257"/>
      <c r="D142" s="225" t="s">
        <v>124</v>
      </c>
      <c r="E142" s="258" t="s">
        <v>1</v>
      </c>
      <c r="F142" s="259" t="s">
        <v>221</v>
      </c>
      <c r="G142" s="257"/>
      <c r="H142" s="260">
        <v>284.97000000000003</v>
      </c>
      <c r="I142" s="261"/>
      <c r="J142" s="257"/>
      <c r="K142" s="257"/>
      <c r="L142" s="262"/>
      <c r="M142" s="263"/>
      <c r="N142" s="264"/>
      <c r="O142" s="264"/>
      <c r="P142" s="264"/>
      <c r="Q142" s="264"/>
      <c r="R142" s="264"/>
      <c r="S142" s="264"/>
      <c r="T142" s="26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T142" s="266" t="s">
        <v>124</v>
      </c>
      <c r="AU142" s="266" t="s">
        <v>86</v>
      </c>
      <c r="AV142" s="15" t="s">
        <v>115</v>
      </c>
      <c r="AW142" s="15" t="s">
        <v>32</v>
      </c>
      <c r="AX142" s="15" t="s">
        <v>84</v>
      </c>
      <c r="AY142" s="266" t="s">
        <v>116</v>
      </c>
    </row>
    <row r="143" s="2" customFormat="1" ht="24.15" customHeight="1">
      <c r="A143" s="38"/>
      <c r="B143" s="39"/>
      <c r="C143" s="210" t="s">
        <v>148</v>
      </c>
      <c r="D143" s="210" t="s">
        <v>117</v>
      </c>
      <c r="E143" s="211" t="s">
        <v>232</v>
      </c>
      <c r="F143" s="212" t="s">
        <v>233</v>
      </c>
      <c r="G143" s="213" t="s">
        <v>228</v>
      </c>
      <c r="H143" s="214">
        <v>28.497</v>
      </c>
      <c r="I143" s="215"/>
      <c r="J143" s="216">
        <f>ROUND(I143*H143,2)</f>
        <v>0</v>
      </c>
      <c r="K143" s="212" t="s">
        <v>121</v>
      </c>
      <c r="L143" s="44"/>
      <c r="M143" s="217" t="s">
        <v>1</v>
      </c>
      <c r="N143" s="218" t="s">
        <v>41</v>
      </c>
      <c r="O143" s="91"/>
      <c r="P143" s="219">
        <f>O143*H143</f>
        <v>0</v>
      </c>
      <c r="Q143" s="219">
        <v>0</v>
      </c>
      <c r="R143" s="219">
        <f>Q143*H143</f>
        <v>0</v>
      </c>
      <c r="S143" s="219">
        <v>0</v>
      </c>
      <c r="T143" s="220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21" t="s">
        <v>115</v>
      </c>
      <c r="AT143" s="221" t="s">
        <v>117</v>
      </c>
      <c r="AU143" s="221" t="s">
        <v>86</v>
      </c>
      <c r="AY143" s="17" t="s">
        <v>116</v>
      </c>
      <c r="BE143" s="222">
        <f>IF(N143="základní",J143,0)</f>
        <v>0</v>
      </c>
      <c r="BF143" s="222">
        <f>IF(N143="snížená",J143,0)</f>
        <v>0</v>
      </c>
      <c r="BG143" s="222">
        <f>IF(N143="zákl. přenesená",J143,0)</f>
        <v>0</v>
      </c>
      <c r="BH143" s="222">
        <f>IF(N143="sníž. přenesená",J143,0)</f>
        <v>0</v>
      </c>
      <c r="BI143" s="222">
        <f>IF(N143="nulová",J143,0)</f>
        <v>0</v>
      </c>
      <c r="BJ143" s="17" t="s">
        <v>84</v>
      </c>
      <c r="BK143" s="222">
        <f>ROUND(I143*H143,2)</f>
        <v>0</v>
      </c>
      <c r="BL143" s="17" t="s">
        <v>115</v>
      </c>
      <c r="BM143" s="221" t="s">
        <v>234</v>
      </c>
    </row>
    <row r="144" s="12" customFormat="1">
      <c r="A144" s="12"/>
      <c r="B144" s="223"/>
      <c r="C144" s="224"/>
      <c r="D144" s="225" t="s">
        <v>124</v>
      </c>
      <c r="E144" s="226" t="s">
        <v>1</v>
      </c>
      <c r="F144" s="227" t="s">
        <v>235</v>
      </c>
      <c r="G144" s="224"/>
      <c r="H144" s="228">
        <v>28.497</v>
      </c>
      <c r="I144" s="229"/>
      <c r="J144" s="224"/>
      <c r="K144" s="224"/>
      <c r="L144" s="230"/>
      <c r="M144" s="231"/>
      <c r="N144" s="232"/>
      <c r="O144" s="232"/>
      <c r="P144" s="232"/>
      <c r="Q144" s="232"/>
      <c r="R144" s="232"/>
      <c r="S144" s="232"/>
      <c r="T144" s="233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T144" s="234" t="s">
        <v>124</v>
      </c>
      <c r="AU144" s="234" t="s">
        <v>86</v>
      </c>
      <c r="AV144" s="12" t="s">
        <v>86</v>
      </c>
      <c r="AW144" s="12" t="s">
        <v>32</v>
      </c>
      <c r="AX144" s="12" t="s">
        <v>84</v>
      </c>
      <c r="AY144" s="234" t="s">
        <v>116</v>
      </c>
    </row>
    <row r="145" s="2" customFormat="1" ht="37.8" customHeight="1">
      <c r="A145" s="38"/>
      <c r="B145" s="39"/>
      <c r="C145" s="210" t="s">
        <v>155</v>
      </c>
      <c r="D145" s="210" t="s">
        <v>117</v>
      </c>
      <c r="E145" s="211" t="s">
        <v>236</v>
      </c>
      <c r="F145" s="212" t="s">
        <v>237</v>
      </c>
      <c r="G145" s="213" t="s">
        <v>228</v>
      </c>
      <c r="H145" s="214">
        <v>7.266</v>
      </c>
      <c r="I145" s="215"/>
      <c r="J145" s="216">
        <f>ROUND(I145*H145,2)</f>
        <v>0</v>
      </c>
      <c r="K145" s="212" t="s">
        <v>121</v>
      </c>
      <c r="L145" s="44"/>
      <c r="M145" s="217" t="s">
        <v>1</v>
      </c>
      <c r="N145" s="218" t="s">
        <v>41</v>
      </c>
      <c r="O145" s="91"/>
      <c r="P145" s="219">
        <f>O145*H145</f>
        <v>0</v>
      </c>
      <c r="Q145" s="219">
        <v>0</v>
      </c>
      <c r="R145" s="219">
        <f>Q145*H145</f>
        <v>0</v>
      </c>
      <c r="S145" s="219">
        <v>0</v>
      </c>
      <c r="T145" s="220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21" t="s">
        <v>115</v>
      </c>
      <c r="AT145" s="221" t="s">
        <v>117</v>
      </c>
      <c r="AU145" s="221" t="s">
        <v>86</v>
      </c>
      <c r="AY145" s="17" t="s">
        <v>116</v>
      </c>
      <c r="BE145" s="222">
        <f>IF(N145="základní",J145,0)</f>
        <v>0</v>
      </c>
      <c r="BF145" s="222">
        <f>IF(N145="snížená",J145,0)</f>
        <v>0</v>
      </c>
      <c r="BG145" s="222">
        <f>IF(N145="zákl. přenesená",J145,0)</f>
        <v>0</v>
      </c>
      <c r="BH145" s="222">
        <f>IF(N145="sníž. přenesená",J145,0)</f>
        <v>0</v>
      </c>
      <c r="BI145" s="222">
        <f>IF(N145="nulová",J145,0)</f>
        <v>0</v>
      </c>
      <c r="BJ145" s="17" t="s">
        <v>84</v>
      </c>
      <c r="BK145" s="222">
        <f>ROUND(I145*H145,2)</f>
        <v>0</v>
      </c>
      <c r="BL145" s="17" t="s">
        <v>115</v>
      </c>
      <c r="BM145" s="221" t="s">
        <v>238</v>
      </c>
    </row>
    <row r="146" s="13" customFormat="1">
      <c r="A146" s="13"/>
      <c r="B146" s="235"/>
      <c r="C146" s="236"/>
      <c r="D146" s="225" t="s">
        <v>124</v>
      </c>
      <c r="E146" s="237" t="s">
        <v>1</v>
      </c>
      <c r="F146" s="238" t="s">
        <v>239</v>
      </c>
      <c r="G146" s="236"/>
      <c r="H146" s="237" t="s">
        <v>1</v>
      </c>
      <c r="I146" s="239"/>
      <c r="J146" s="236"/>
      <c r="K146" s="236"/>
      <c r="L146" s="240"/>
      <c r="M146" s="241"/>
      <c r="N146" s="242"/>
      <c r="O146" s="242"/>
      <c r="P146" s="242"/>
      <c r="Q146" s="242"/>
      <c r="R146" s="242"/>
      <c r="S146" s="242"/>
      <c r="T146" s="24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4" t="s">
        <v>124</v>
      </c>
      <c r="AU146" s="244" t="s">
        <v>86</v>
      </c>
      <c r="AV146" s="13" t="s">
        <v>84</v>
      </c>
      <c r="AW146" s="13" t="s">
        <v>32</v>
      </c>
      <c r="AX146" s="13" t="s">
        <v>76</v>
      </c>
      <c r="AY146" s="244" t="s">
        <v>116</v>
      </c>
    </row>
    <row r="147" s="12" customFormat="1">
      <c r="A147" s="12"/>
      <c r="B147" s="223"/>
      <c r="C147" s="224"/>
      <c r="D147" s="225" t="s">
        <v>124</v>
      </c>
      <c r="E147" s="226" t="s">
        <v>1</v>
      </c>
      <c r="F147" s="227" t="s">
        <v>240</v>
      </c>
      <c r="G147" s="224"/>
      <c r="H147" s="228">
        <v>7.266</v>
      </c>
      <c r="I147" s="229"/>
      <c r="J147" s="224"/>
      <c r="K147" s="224"/>
      <c r="L147" s="230"/>
      <c r="M147" s="231"/>
      <c r="N147" s="232"/>
      <c r="O147" s="232"/>
      <c r="P147" s="232"/>
      <c r="Q147" s="232"/>
      <c r="R147" s="232"/>
      <c r="S147" s="232"/>
      <c r="T147" s="233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T147" s="234" t="s">
        <v>124</v>
      </c>
      <c r="AU147" s="234" t="s">
        <v>86</v>
      </c>
      <c r="AV147" s="12" t="s">
        <v>86</v>
      </c>
      <c r="AW147" s="12" t="s">
        <v>32</v>
      </c>
      <c r="AX147" s="12" t="s">
        <v>84</v>
      </c>
      <c r="AY147" s="234" t="s">
        <v>116</v>
      </c>
    </row>
    <row r="148" s="2" customFormat="1" ht="37.8" customHeight="1">
      <c r="A148" s="38"/>
      <c r="B148" s="39"/>
      <c r="C148" s="210" t="s">
        <v>161</v>
      </c>
      <c r="D148" s="210" t="s">
        <v>117</v>
      </c>
      <c r="E148" s="211" t="s">
        <v>241</v>
      </c>
      <c r="F148" s="212" t="s">
        <v>242</v>
      </c>
      <c r="G148" s="213" t="s">
        <v>228</v>
      </c>
      <c r="H148" s="214">
        <v>277.04000000000002</v>
      </c>
      <c r="I148" s="215"/>
      <c r="J148" s="216">
        <f>ROUND(I148*H148,2)</f>
        <v>0</v>
      </c>
      <c r="K148" s="212" t="s">
        <v>121</v>
      </c>
      <c r="L148" s="44"/>
      <c r="M148" s="217" t="s">
        <v>1</v>
      </c>
      <c r="N148" s="218" t="s">
        <v>41</v>
      </c>
      <c r="O148" s="91"/>
      <c r="P148" s="219">
        <f>O148*H148</f>
        <v>0</v>
      </c>
      <c r="Q148" s="219">
        <v>0</v>
      </c>
      <c r="R148" s="219">
        <f>Q148*H148</f>
        <v>0</v>
      </c>
      <c r="S148" s="219">
        <v>0</v>
      </c>
      <c r="T148" s="220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21" t="s">
        <v>115</v>
      </c>
      <c r="AT148" s="221" t="s">
        <v>117</v>
      </c>
      <c r="AU148" s="221" t="s">
        <v>86</v>
      </c>
      <c r="AY148" s="17" t="s">
        <v>116</v>
      </c>
      <c r="BE148" s="222">
        <f>IF(N148="základní",J148,0)</f>
        <v>0</v>
      </c>
      <c r="BF148" s="222">
        <f>IF(N148="snížená",J148,0)</f>
        <v>0</v>
      </c>
      <c r="BG148" s="222">
        <f>IF(N148="zákl. přenesená",J148,0)</f>
        <v>0</v>
      </c>
      <c r="BH148" s="222">
        <f>IF(N148="sníž. přenesená",J148,0)</f>
        <v>0</v>
      </c>
      <c r="BI148" s="222">
        <f>IF(N148="nulová",J148,0)</f>
        <v>0</v>
      </c>
      <c r="BJ148" s="17" t="s">
        <v>84</v>
      </c>
      <c r="BK148" s="222">
        <f>ROUND(I148*H148,2)</f>
        <v>0</v>
      </c>
      <c r="BL148" s="17" t="s">
        <v>115</v>
      </c>
      <c r="BM148" s="221" t="s">
        <v>243</v>
      </c>
    </row>
    <row r="149" s="13" customFormat="1">
      <c r="A149" s="13"/>
      <c r="B149" s="235"/>
      <c r="C149" s="236"/>
      <c r="D149" s="225" t="s">
        <v>124</v>
      </c>
      <c r="E149" s="237" t="s">
        <v>1</v>
      </c>
      <c r="F149" s="238" t="s">
        <v>244</v>
      </c>
      <c r="G149" s="236"/>
      <c r="H149" s="237" t="s">
        <v>1</v>
      </c>
      <c r="I149" s="239"/>
      <c r="J149" s="236"/>
      <c r="K149" s="236"/>
      <c r="L149" s="240"/>
      <c r="M149" s="241"/>
      <c r="N149" s="242"/>
      <c r="O149" s="242"/>
      <c r="P149" s="242"/>
      <c r="Q149" s="242"/>
      <c r="R149" s="242"/>
      <c r="S149" s="242"/>
      <c r="T149" s="24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44" t="s">
        <v>124</v>
      </c>
      <c r="AU149" s="244" t="s">
        <v>86</v>
      </c>
      <c r="AV149" s="13" t="s">
        <v>84</v>
      </c>
      <c r="AW149" s="13" t="s">
        <v>32</v>
      </c>
      <c r="AX149" s="13" t="s">
        <v>76</v>
      </c>
      <c r="AY149" s="244" t="s">
        <v>116</v>
      </c>
    </row>
    <row r="150" s="12" customFormat="1">
      <c r="A150" s="12"/>
      <c r="B150" s="223"/>
      <c r="C150" s="224"/>
      <c r="D150" s="225" t="s">
        <v>124</v>
      </c>
      <c r="E150" s="226" t="s">
        <v>1</v>
      </c>
      <c r="F150" s="227" t="s">
        <v>245</v>
      </c>
      <c r="G150" s="224"/>
      <c r="H150" s="228">
        <v>284.97000000000003</v>
      </c>
      <c r="I150" s="229"/>
      <c r="J150" s="224"/>
      <c r="K150" s="224"/>
      <c r="L150" s="230"/>
      <c r="M150" s="231"/>
      <c r="N150" s="232"/>
      <c r="O150" s="232"/>
      <c r="P150" s="232"/>
      <c r="Q150" s="232"/>
      <c r="R150" s="232"/>
      <c r="S150" s="232"/>
      <c r="T150" s="233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T150" s="234" t="s">
        <v>124</v>
      </c>
      <c r="AU150" s="234" t="s">
        <v>86</v>
      </c>
      <c r="AV150" s="12" t="s">
        <v>86</v>
      </c>
      <c r="AW150" s="12" t="s">
        <v>32</v>
      </c>
      <c r="AX150" s="12" t="s">
        <v>76</v>
      </c>
      <c r="AY150" s="234" t="s">
        <v>116</v>
      </c>
    </row>
    <row r="151" s="12" customFormat="1">
      <c r="A151" s="12"/>
      <c r="B151" s="223"/>
      <c r="C151" s="224"/>
      <c r="D151" s="225" t="s">
        <v>124</v>
      </c>
      <c r="E151" s="226" t="s">
        <v>1</v>
      </c>
      <c r="F151" s="227" t="s">
        <v>246</v>
      </c>
      <c r="G151" s="224"/>
      <c r="H151" s="228">
        <v>-7.9299999999999997</v>
      </c>
      <c r="I151" s="229"/>
      <c r="J151" s="224"/>
      <c r="K151" s="224"/>
      <c r="L151" s="230"/>
      <c r="M151" s="231"/>
      <c r="N151" s="232"/>
      <c r="O151" s="232"/>
      <c r="P151" s="232"/>
      <c r="Q151" s="232"/>
      <c r="R151" s="232"/>
      <c r="S151" s="232"/>
      <c r="T151" s="233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T151" s="234" t="s">
        <v>124</v>
      </c>
      <c r="AU151" s="234" t="s">
        <v>86</v>
      </c>
      <c r="AV151" s="12" t="s">
        <v>86</v>
      </c>
      <c r="AW151" s="12" t="s">
        <v>32</v>
      </c>
      <c r="AX151" s="12" t="s">
        <v>76</v>
      </c>
      <c r="AY151" s="234" t="s">
        <v>116</v>
      </c>
    </row>
    <row r="152" s="15" customFormat="1">
      <c r="A152" s="15"/>
      <c r="B152" s="256"/>
      <c r="C152" s="257"/>
      <c r="D152" s="225" t="s">
        <v>124</v>
      </c>
      <c r="E152" s="258" t="s">
        <v>1</v>
      </c>
      <c r="F152" s="259" t="s">
        <v>221</v>
      </c>
      <c r="G152" s="257"/>
      <c r="H152" s="260">
        <v>277.04000000000002</v>
      </c>
      <c r="I152" s="261"/>
      <c r="J152" s="257"/>
      <c r="K152" s="257"/>
      <c r="L152" s="262"/>
      <c r="M152" s="263"/>
      <c r="N152" s="264"/>
      <c r="O152" s="264"/>
      <c r="P152" s="264"/>
      <c r="Q152" s="264"/>
      <c r="R152" s="264"/>
      <c r="S152" s="264"/>
      <c r="T152" s="26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T152" s="266" t="s">
        <v>124</v>
      </c>
      <c r="AU152" s="266" t="s">
        <v>86</v>
      </c>
      <c r="AV152" s="15" t="s">
        <v>115</v>
      </c>
      <c r="AW152" s="15" t="s">
        <v>32</v>
      </c>
      <c r="AX152" s="15" t="s">
        <v>84</v>
      </c>
      <c r="AY152" s="266" t="s">
        <v>116</v>
      </c>
    </row>
    <row r="153" s="2" customFormat="1" ht="37.8" customHeight="1">
      <c r="A153" s="38"/>
      <c r="B153" s="39"/>
      <c r="C153" s="210" t="s">
        <v>167</v>
      </c>
      <c r="D153" s="210" t="s">
        <v>117</v>
      </c>
      <c r="E153" s="211" t="s">
        <v>247</v>
      </c>
      <c r="F153" s="212" t="s">
        <v>248</v>
      </c>
      <c r="G153" s="213" t="s">
        <v>228</v>
      </c>
      <c r="H153" s="214">
        <v>3324.48</v>
      </c>
      <c r="I153" s="215"/>
      <c r="J153" s="216">
        <f>ROUND(I153*H153,2)</f>
        <v>0</v>
      </c>
      <c r="K153" s="212" t="s">
        <v>121</v>
      </c>
      <c r="L153" s="44"/>
      <c r="M153" s="217" t="s">
        <v>1</v>
      </c>
      <c r="N153" s="218" t="s">
        <v>41</v>
      </c>
      <c r="O153" s="91"/>
      <c r="P153" s="219">
        <f>O153*H153</f>
        <v>0</v>
      </c>
      <c r="Q153" s="219">
        <v>0</v>
      </c>
      <c r="R153" s="219">
        <f>Q153*H153</f>
        <v>0</v>
      </c>
      <c r="S153" s="219">
        <v>0</v>
      </c>
      <c r="T153" s="220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21" t="s">
        <v>115</v>
      </c>
      <c r="AT153" s="221" t="s">
        <v>117</v>
      </c>
      <c r="AU153" s="221" t="s">
        <v>86</v>
      </c>
      <c r="AY153" s="17" t="s">
        <v>116</v>
      </c>
      <c r="BE153" s="222">
        <f>IF(N153="základní",J153,0)</f>
        <v>0</v>
      </c>
      <c r="BF153" s="222">
        <f>IF(N153="snížená",J153,0)</f>
        <v>0</v>
      </c>
      <c r="BG153" s="222">
        <f>IF(N153="zákl. přenesená",J153,0)</f>
        <v>0</v>
      </c>
      <c r="BH153" s="222">
        <f>IF(N153="sníž. přenesená",J153,0)</f>
        <v>0</v>
      </c>
      <c r="BI153" s="222">
        <f>IF(N153="nulová",J153,0)</f>
        <v>0</v>
      </c>
      <c r="BJ153" s="17" t="s">
        <v>84</v>
      </c>
      <c r="BK153" s="222">
        <f>ROUND(I153*H153,2)</f>
        <v>0</v>
      </c>
      <c r="BL153" s="17" t="s">
        <v>115</v>
      </c>
      <c r="BM153" s="221" t="s">
        <v>249</v>
      </c>
    </row>
    <row r="154" s="13" customFormat="1">
      <c r="A154" s="13"/>
      <c r="B154" s="235"/>
      <c r="C154" s="236"/>
      <c r="D154" s="225" t="s">
        <v>124</v>
      </c>
      <c r="E154" s="237" t="s">
        <v>1</v>
      </c>
      <c r="F154" s="238" t="s">
        <v>250</v>
      </c>
      <c r="G154" s="236"/>
      <c r="H154" s="237" t="s">
        <v>1</v>
      </c>
      <c r="I154" s="239"/>
      <c r="J154" s="236"/>
      <c r="K154" s="236"/>
      <c r="L154" s="240"/>
      <c r="M154" s="241"/>
      <c r="N154" s="242"/>
      <c r="O154" s="242"/>
      <c r="P154" s="242"/>
      <c r="Q154" s="242"/>
      <c r="R154" s="242"/>
      <c r="S154" s="242"/>
      <c r="T154" s="24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4" t="s">
        <v>124</v>
      </c>
      <c r="AU154" s="244" t="s">
        <v>86</v>
      </c>
      <c r="AV154" s="13" t="s">
        <v>84</v>
      </c>
      <c r="AW154" s="13" t="s">
        <v>32</v>
      </c>
      <c r="AX154" s="13" t="s">
        <v>76</v>
      </c>
      <c r="AY154" s="244" t="s">
        <v>116</v>
      </c>
    </row>
    <row r="155" s="12" customFormat="1">
      <c r="A155" s="12"/>
      <c r="B155" s="223"/>
      <c r="C155" s="224"/>
      <c r="D155" s="225" t="s">
        <v>124</v>
      </c>
      <c r="E155" s="226" t="s">
        <v>1</v>
      </c>
      <c r="F155" s="227" t="s">
        <v>251</v>
      </c>
      <c r="G155" s="224"/>
      <c r="H155" s="228">
        <v>3324.48</v>
      </c>
      <c r="I155" s="229"/>
      <c r="J155" s="224"/>
      <c r="K155" s="224"/>
      <c r="L155" s="230"/>
      <c r="M155" s="231"/>
      <c r="N155" s="232"/>
      <c r="O155" s="232"/>
      <c r="P155" s="232"/>
      <c r="Q155" s="232"/>
      <c r="R155" s="232"/>
      <c r="S155" s="232"/>
      <c r="T155" s="233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T155" s="234" t="s">
        <v>124</v>
      </c>
      <c r="AU155" s="234" t="s">
        <v>86</v>
      </c>
      <c r="AV155" s="12" t="s">
        <v>86</v>
      </c>
      <c r="AW155" s="12" t="s">
        <v>32</v>
      </c>
      <c r="AX155" s="12" t="s">
        <v>84</v>
      </c>
      <c r="AY155" s="234" t="s">
        <v>116</v>
      </c>
    </row>
    <row r="156" s="2" customFormat="1" ht="24.15" customHeight="1">
      <c r="A156" s="38"/>
      <c r="B156" s="39"/>
      <c r="C156" s="210" t="s">
        <v>172</v>
      </c>
      <c r="D156" s="210" t="s">
        <v>117</v>
      </c>
      <c r="E156" s="211" t="s">
        <v>252</v>
      </c>
      <c r="F156" s="212" t="s">
        <v>253</v>
      </c>
      <c r="G156" s="213" t="s">
        <v>254</v>
      </c>
      <c r="H156" s="214">
        <v>498.67200000000003</v>
      </c>
      <c r="I156" s="215"/>
      <c r="J156" s="216">
        <f>ROUND(I156*H156,2)</f>
        <v>0</v>
      </c>
      <c r="K156" s="212" t="s">
        <v>121</v>
      </c>
      <c r="L156" s="44"/>
      <c r="M156" s="217" t="s">
        <v>1</v>
      </c>
      <c r="N156" s="218" t="s">
        <v>41</v>
      </c>
      <c r="O156" s="91"/>
      <c r="P156" s="219">
        <f>O156*H156</f>
        <v>0</v>
      </c>
      <c r="Q156" s="219">
        <v>0</v>
      </c>
      <c r="R156" s="219">
        <f>Q156*H156</f>
        <v>0</v>
      </c>
      <c r="S156" s="219">
        <v>0</v>
      </c>
      <c r="T156" s="220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21" t="s">
        <v>115</v>
      </c>
      <c r="AT156" s="221" t="s">
        <v>117</v>
      </c>
      <c r="AU156" s="221" t="s">
        <v>86</v>
      </c>
      <c r="AY156" s="17" t="s">
        <v>116</v>
      </c>
      <c r="BE156" s="222">
        <f>IF(N156="základní",J156,0)</f>
        <v>0</v>
      </c>
      <c r="BF156" s="222">
        <f>IF(N156="snížená",J156,0)</f>
        <v>0</v>
      </c>
      <c r="BG156" s="222">
        <f>IF(N156="zákl. přenesená",J156,0)</f>
        <v>0</v>
      </c>
      <c r="BH156" s="222">
        <f>IF(N156="sníž. přenesená",J156,0)</f>
        <v>0</v>
      </c>
      <c r="BI156" s="222">
        <f>IF(N156="nulová",J156,0)</f>
        <v>0</v>
      </c>
      <c r="BJ156" s="17" t="s">
        <v>84</v>
      </c>
      <c r="BK156" s="222">
        <f>ROUND(I156*H156,2)</f>
        <v>0</v>
      </c>
      <c r="BL156" s="17" t="s">
        <v>115</v>
      </c>
      <c r="BM156" s="221" t="s">
        <v>255</v>
      </c>
    </row>
    <row r="157" s="12" customFormat="1">
      <c r="A157" s="12"/>
      <c r="B157" s="223"/>
      <c r="C157" s="224"/>
      <c r="D157" s="225" t="s">
        <v>124</v>
      </c>
      <c r="E157" s="226" t="s">
        <v>1</v>
      </c>
      <c r="F157" s="227" t="s">
        <v>256</v>
      </c>
      <c r="G157" s="224"/>
      <c r="H157" s="228">
        <v>498.67200000000003</v>
      </c>
      <c r="I157" s="229"/>
      <c r="J157" s="224"/>
      <c r="K157" s="224"/>
      <c r="L157" s="230"/>
      <c r="M157" s="231"/>
      <c r="N157" s="232"/>
      <c r="O157" s="232"/>
      <c r="P157" s="232"/>
      <c r="Q157" s="232"/>
      <c r="R157" s="232"/>
      <c r="S157" s="232"/>
      <c r="T157" s="233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T157" s="234" t="s">
        <v>124</v>
      </c>
      <c r="AU157" s="234" t="s">
        <v>86</v>
      </c>
      <c r="AV157" s="12" t="s">
        <v>86</v>
      </c>
      <c r="AW157" s="12" t="s">
        <v>32</v>
      </c>
      <c r="AX157" s="12" t="s">
        <v>84</v>
      </c>
      <c r="AY157" s="234" t="s">
        <v>116</v>
      </c>
    </row>
    <row r="158" s="2" customFormat="1" ht="24.15" customHeight="1">
      <c r="A158" s="38"/>
      <c r="B158" s="39"/>
      <c r="C158" s="210" t="s">
        <v>178</v>
      </c>
      <c r="D158" s="210" t="s">
        <v>117</v>
      </c>
      <c r="E158" s="211" t="s">
        <v>257</v>
      </c>
      <c r="F158" s="212" t="s">
        <v>258</v>
      </c>
      <c r="G158" s="213" t="s">
        <v>228</v>
      </c>
      <c r="H158" s="214">
        <v>7.9299999999999997</v>
      </c>
      <c r="I158" s="215"/>
      <c r="J158" s="216">
        <f>ROUND(I158*H158,2)</f>
        <v>0</v>
      </c>
      <c r="K158" s="212" t="s">
        <v>121</v>
      </c>
      <c r="L158" s="44"/>
      <c r="M158" s="217" t="s">
        <v>1</v>
      </c>
      <c r="N158" s="218" t="s">
        <v>41</v>
      </c>
      <c r="O158" s="91"/>
      <c r="P158" s="219">
        <f>O158*H158</f>
        <v>0</v>
      </c>
      <c r="Q158" s="219">
        <v>0</v>
      </c>
      <c r="R158" s="219">
        <f>Q158*H158</f>
        <v>0</v>
      </c>
      <c r="S158" s="219">
        <v>0</v>
      </c>
      <c r="T158" s="220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21" t="s">
        <v>115</v>
      </c>
      <c r="AT158" s="221" t="s">
        <v>117</v>
      </c>
      <c r="AU158" s="221" t="s">
        <v>86</v>
      </c>
      <c r="AY158" s="17" t="s">
        <v>116</v>
      </c>
      <c r="BE158" s="222">
        <f>IF(N158="základní",J158,0)</f>
        <v>0</v>
      </c>
      <c r="BF158" s="222">
        <f>IF(N158="snížená",J158,0)</f>
        <v>0</v>
      </c>
      <c r="BG158" s="222">
        <f>IF(N158="zákl. přenesená",J158,0)</f>
        <v>0</v>
      </c>
      <c r="BH158" s="222">
        <f>IF(N158="sníž. přenesená",J158,0)</f>
        <v>0</v>
      </c>
      <c r="BI158" s="222">
        <f>IF(N158="nulová",J158,0)</f>
        <v>0</v>
      </c>
      <c r="BJ158" s="17" t="s">
        <v>84</v>
      </c>
      <c r="BK158" s="222">
        <f>ROUND(I158*H158,2)</f>
        <v>0</v>
      </c>
      <c r="BL158" s="17" t="s">
        <v>115</v>
      </c>
      <c r="BM158" s="221" t="s">
        <v>259</v>
      </c>
    </row>
    <row r="159" s="12" customFormat="1">
      <c r="A159" s="12"/>
      <c r="B159" s="223"/>
      <c r="C159" s="224"/>
      <c r="D159" s="225" t="s">
        <v>124</v>
      </c>
      <c r="E159" s="226" t="s">
        <v>1</v>
      </c>
      <c r="F159" s="227" t="s">
        <v>260</v>
      </c>
      <c r="G159" s="224"/>
      <c r="H159" s="228">
        <v>7.9299999999999997</v>
      </c>
      <c r="I159" s="229"/>
      <c r="J159" s="224"/>
      <c r="K159" s="224"/>
      <c r="L159" s="230"/>
      <c r="M159" s="231"/>
      <c r="N159" s="232"/>
      <c r="O159" s="232"/>
      <c r="P159" s="232"/>
      <c r="Q159" s="232"/>
      <c r="R159" s="232"/>
      <c r="S159" s="232"/>
      <c r="T159" s="233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T159" s="234" t="s">
        <v>124</v>
      </c>
      <c r="AU159" s="234" t="s">
        <v>86</v>
      </c>
      <c r="AV159" s="12" t="s">
        <v>86</v>
      </c>
      <c r="AW159" s="12" t="s">
        <v>32</v>
      </c>
      <c r="AX159" s="12" t="s">
        <v>84</v>
      </c>
      <c r="AY159" s="234" t="s">
        <v>116</v>
      </c>
    </row>
    <row r="160" s="2" customFormat="1" ht="33" customHeight="1">
      <c r="A160" s="38"/>
      <c r="B160" s="39"/>
      <c r="C160" s="210" t="s">
        <v>183</v>
      </c>
      <c r="D160" s="210" t="s">
        <v>117</v>
      </c>
      <c r="E160" s="211" t="s">
        <v>261</v>
      </c>
      <c r="F160" s="212" t="s">
        <v>262</v>
      </c>
      <c r="G160" s="213" t="s">
        <v>228</v>
      </c>
      <c r="H160" s="214">
        <v>130.62000000000001</v>
      </c>
      <c r="I160" s="215"/>
      <c r="J160" s="216">
        <f>ROUND(I160*H160,2)</f>
        <v>0</v>
      </c>
      <c r="K160" s="212" t="s">
        <v>121</v>
      </c>
      <c r="L160" s="44"/>
      <c r="M160" s="217" t="s">
        <v>1</v>
      </c>
      <c r="N160" s="218" t="s">
        <v>41</v>
      </c>
      <c r="O160" s="91"/>
      <c r="P160" s="219">
        <f>O160*H160</f>
        <v>0</v>
      </c>
      <c r="Q160" s="219">
        <v>0</v>
      </c>
      <c r="R160" s="219">
        <f>Q160*H160</f>
        <v>0</v>
      </c>
      <c r="S160" s="219">
        <v>0</v>
      </c>
      <c r="T160" s="220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21" t="s">
        <v>115</v>
      </c>
      <c r="AT160" s="221" t="s">
        <v>117</v>
      </c>
      <c r="AU160" s="221" t="s">
        <v>86</v>
      </c>
      <c r="AY160" s="17" t="s">
        <v>116</v>
      </c>
      <c r="BE160" s="222">
        <f>IF(N160="základní",J160,0)</f>
        <v>0</v>
      </c>
      <c r="BF160" s="222">
        <f>IF(N160="snížená",J160,0)</f>
        <v>0</v>
      </c>
      <c r="BG160" s="222">
        <f>IF(N160="zákl. přenesená",J160,0)</f>
        <v>0</v>
      </c>
      <c r="BH160" s="222">
        <f>IF(N160="sníž. přenesená",J160,0)</f>
        <v>0</v>
      </c>
      <c r="BI160" s="222">
        <f>IF(N160="nulová",J160,0)</f>
        <v>0</v>
      </c>
      <c r="BJ160" s="17" t="s">
        <v>84</v>
      </c>
      <c r="BK160" s="222">
        <f>ROUND(I160*H160,2)</f>
        <v>0</v>
      </c>
      <c r="BL160" s="17" t="s">
        <v>115</v>
      </c>
      <c r="BM160" s="221" t="s">
        <v>263</v>
      </c>
    </row>
    <row r="161" s="12" customFormat="1">
      <c r="A161" s="12"/>
      <c r="B161" s="223"/>
      <c r="C161" s="224"/>
      <c r="D161" s="225" t="s">
        <v>124</v>
      </c>
      <c r="E161" s="226" t="s">
        <v>1</v>
      </c>
      <c r="F161" s="227" t="s">
        <v>264</v>
      </c>
      <c r="G161" s="224"/>
      <c r="H161" s="228">
        <v>0.73999999999999999</v>
      </c>
      <c r="I161" s="229"/>
      <c r="J161" s="224"/>
      <c r="K161" s="224"/>
      <c r="L161" s="230"/>
      <c r="M161" s="231"/>
      <c r="N161" s="232"/>
      <c r="O161" s="232"/>
      <c r="P161" s="232"/>
      <c r="Q161" s="232"/>
      <c r="R161" s="232"/>
      <c r="S161" s="232"/>
      <c r="T161" s="233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T161" s="234" t="s">
        <v>124</v>
      </c>
      <c r="AU161" s="234" t="s">
        <v>86</v>
      </c>
      <c r="AV161" s="12" t="s">
        <v>86</v>
      </c>
      <c r="AW161" s="12" t="s">
        <v>32</v>
      </c>
      <c r="AX161" s="12" t="s">
        <v>76</v>
      </c>
      <c r="AY161" s="234" t="s">
        <v>116</v>
      </c>
    </row>
    <row r="162" s="12" customFormat="1">
      <c r="A162" s="12"/>
      <c r="B162" s="223"/>
      <c r="C162" s="224"/>
      <c r="D162" s="225" t="s">
        <v>124</v>
      </c>
      <c r="E162" s="226" t="s">
        <v>1</v>
      </c>
      <c r="F162" s="227" t="s">
        <v>265</v>
      </c>
      <c r="G162" s="224"/>
      <c r="H162" s="228">
        <v>129.88</v>
      </c>
      <c r="I162" s="229"/>
      <c r="J162" s="224"/>
      <c r="K162" s="224"/>
      <c r="L162" s="230"/>
      <c r="M162" s="231"/>
      <c r="N162" s="232"/>
      <c r="O162" s="232"/>
      <c r="P162" s="232"/>
      <c r="Q162" s="232"/>
      <c r="R162" s="232"/>
      <c r="S162" s="232"/>
      <c r="T162" s="233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T162" s="234" t="s">
        <v>124</v>
      </c>
      <c r="AU162" s="234" t="s">
        <v>86</v>
      </c>
      <c r="AV162" s="12" t="s">
        <v>86</v>
      </c>
      <c r="AW162" s="12" t="s">
        <v>32</v>
      </c>
      <c r="AX162" s="12" t="s">
        <v>76</v>
      </c>
      <c r="AY162" s="234" t="s">
        <v>116</v>
      </c>
    </row>
    <row r="163" s="15" customFormat="1">
      <c r="A163" s="15"/>
      <c r="B163" s="256"/>
      <c r="C163" s="257"/>
      <c r="D163" s="225" t="s">
        <v>124</v>
      </c>
      <c r="E163" s="258" t="s">
        <v>1</v>
      </c>
      <c r="F163" s="259" t="s">
        <v>221</v>
      </c>
      <c r="G163" s="257"/>
      <c r="H163" s="260">
        <v>130.62000000000001</v>
      </c>
      <c r="I163" s="261"/>
      <c r="J163" s="257"/>
      <c r="K163" s="257"/>
      <c r="L163" s="262"/>
      <c r="M163" s="263"/>
      <c r="N163" s="264"/>
      <c r="O163" s="264"/>
      <c r="P163" s="264"/>
      <c r="Q163" s="264"/>
      <c r="R163" s="264"/>
      <c r="S163" s="264"/>
      <c r="T163" s="26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T163" s="266" t="s">
        <v>124</v>
      </c>
      <c r="AU163" s="266" t="s">
        <v>86</v>
      </c>
      <c r="AV163" s="15" t="s">
        <v>115</v>
      </c>
      <c r="AW163" s="15" t="s">
        <v>32</v>
      </c>
      <c r="AX163" s="15" t="s">
        <v>84</v>
      </c>
      <c r="AY163" s="266" t="s">
        <v>116</v>
      </c>
    </row>
    <row r="164" s="2" customFormat="1" ht="16.5" customHeight="1">
      <c r="A164" s="38"/>
      <c r="B164" s="39"/>
      <c r="C164" s="267" t="s">
        <v>189</v>
      </c>
      <c r="D164" s="267" t="s">
        <v>266</v>
      </c>
      <c r="E164" s="268" t="s">
        <v>267</v>
      </c>
      <c r="F164" s="269" t="s">
        <v>268</v>
      </c>
      <c r="G164" s="270" t="s">
        <v>254</v>
      </c>
      <c r="H164" s="271">
        <v>238.84999999999999</v>
      </c>
      <c r="I164" s="272"/>
      <c r="J164" s="273">
        <f>ROUND(I164*H164,2)</f>
        <v>0</v>
      </c>
      <c r="K164" s="269" t="s">
        <v>121</v>
      </c>
      <c r="L164" s="274"/>
      <c r="M164" s="275" t="s">
        <v>1</v>
      </c>
      <c r="N164" s="276" t="s">
        <v>41</v>
      </c>
      <c r="O164" s="91"/>
      <c r="P164" s="219">
        <f>O164*H164</f>
        <v>0</v>
      </c>
      <c r="Q164" s="219">
        <v>1</v>
      </c>
      <c r="R164" s="219">
        <f>Q164*H164</f>
        <v>238.84999999999999</v>
      </c>
      <c r="S164" s="219">
        <v>0</v>
      </c>
      <c r="T164" s="220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21" t="s">
        <v>161</v>
      </c>
      <c r="AT164" s="221" t="s">
        <v>266</v>
      </c>
      <c r="AU164" s="221" t="s">
        <v>86</v>
      </c>
      <c r="AY164" s="17" t="s">
        <v>116</v>
      </c>
      <c r="BE164" s="222">
        <f>IF(N164="základní",J164,0)</f>
        <v>0</v>
      </c>
      <c r="BF164" s="222">
        <f>IF(N164="snížená",J164,0)</f>
        <v>0</v>
      </c>
      <c r="BG164" s="222">
        <f>IF(N164="zákl. přenesená",J164,0)</f>
        <v>0</v>
      </c>
      <c r="BH164" s="222">
        <f>IF(N164="sníž. přenesená",J164,0)</f>
        <v>0</v>
      </c>
      <c r="BI164" s="222">
        <f>IF(N164="nulová",J164,0)</f>
        <v>0</v>
      </c>
      <c r="BJ164" s="17" t="s">
        <v>84</v>
      </c>
      <c r="BK164" s="222">
        <f>ROUND(I164*H164,2)</f>
        <v>0</v>
      </c>
      <c r="BL164" s="17" t="s">
        <v>115</v>
      </c>
      <c r="BM164" s="221" t="s">
        <v>269</v>
      </c>
    </row>
    <row r="165" s="13" customFormat="1">
      <c r="A165" s="13"/>
      <c r="B165" s="235"/>
      <c r="C165" s="236"/>
      <c r="D165" s="225" t="s">
        <v>124</v>
      </c>
      <c r="E165" s="237" t="s">
        <v>1</v>
      </c>
      <c r="F165" s="238" t="s">
        <v>270</v>
      </c>
      <c r="G165" s="236"/>
      <c r="H165" s="237" t="s">
        <v>1</v>
      </c>
      <c r="I165" s="239"/>
      <c r="J165" s="236"/>
      <c r="K165" s="236"/>
      <c r="L165" s="240"/>
      <c r="M165" s="241"/>
      <c r="N165" s="242"/>
      <c r="O165" s="242"/>
      <c r="P165" s="242"/>
      <c r="Q165" s="242"/>
      <c r="R165" s="242"/>
      <c r="S165" s="242"/>
      <c r="T165" s="24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4" t="s">
        <v>124</v>
      </c>
      <c r="AU165" s="244" t="s">
        <v>86</v>
      </c>
      <c r="AV165" s="13" t="s">
        <v>84</v>
      </c>
      <c r="AW165" s="13" t="s">
        <v>32</v>
      </c>
      <c r="AX165" s="13" t="s">
        <v>76</v>
      </c>
      <c r="AY165" s="244" t="s">
        <v>116</v>
      </c>
    </row>
    <row r="166" s="12" customFormat="1">
      <c r="A166" s="12"/>
      <c r="B166" s="223"/>
      <c r="C166" s="224"/>
      <c r="D166" s="225" t="s">
        <v>124</v>
      </c>
      <c r="E166" s="226" t="s">
        <v>1</v>
      </c>
      <c r="F166" s="227" t="s">
        <v>271</v>
      </c>
      <c r="G166" s="224"/>
      <c r="H166" s="228">
        <v>261.24000000000001</v>
      </c>
      <c r="I166" s="229"/>
      <c r="J166" s="224"/>
      <c r="K166" s="224"/>
      <c r="L166" s="230"/>
      <c r="M166" s="231"/>
      <c r="N166" s="232"/>
      <c r="O166" s="232"/>
      <c r="P166" s="232"/>
      <c r="Q166" s="232"/>
      <c r="R166" s="232"/>
      <c r="S166" s="232"/>
      <c r="T166" s="233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T166" s="234" t="s">
        <v>124</v>
      </c>
      <c r="AU166" s="234" t="s">
        <v>86</v>
      </c>
      <c r="AV166" s="12" t="s">
        <v>86</v>
      </c>
      <c r="AW166" s="12" t="s">
        <v>32</v>
      </c>
      <c r="AX166" s="12" t="s">
        <v>76</v>
      </c>
      <c r="AY166" s="234" t="s">
        <v>116</v>
      </c>
    </row>
    <row r="167" s="12" customFormat="1">
      <c r="A167" s="12"/>
      <c r="B167" s="223"/>
      <c r="C167" s="224"/>
      <c r="D167" s="225" t="s">
        <v>124</v>
      </c>
      <c r="E167" s="226" t="s">
        <v>1</v>
      </c>
      <c r="F167" s="227" t="s">
        <v>272</v>
      </c>
      <c r="G167" s="224"/>
      <c r="H167" s="228">
        <v>-0.68000000000000005</v>
      </c>
      <c r="I167" s="229"/>
      <c r="J167" s="224"/>
      <c r="K167" s="224"/>
      <c r="L167" s="230"/>
      <c r="M167" s="231"/>
      <c r="N167" s="232"/>
      <c r="O167" s="232"/>
      <c r="P167" s="232"/>
      <c r="Q167" s="232"/>
      <c r="R167" s="232"/>
      <c r="S167" s="232"/>
      <c r="T167" s="233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T167" s="234" t="s">
        <v>124</v>
      </c>
      <c r="AU167" s="234" t="s">
        <v>86</v>
      </c>
      <c r="AV167" s="12" t="s">
        <v>86</v>
      </c>
      <c r="AW167" s="12" t="s">
        <v>32</v>
      </c>
      <c r="AX167" s="12" t="s">
        <v>76</v>
      </c>
      <c r="AY167" s="234" t="s">
        <v>116</v>
      </c>
    </row>
    <row r="168" s="12" customFormat="1">
      <c r="A168" s="12"/>
      <c r="B168" s="223"/>
      <c r="C168" s="224"/>
      <c r="D168" s="225" t="s">
        <v>124</v>
      </c>
      <c r="E168" s="226" t="s">
        <v>1</v>
      </c>
      <c r="F168" s="227" t="s">
        <v>273</v>
      </c>
      <c r="G168" s="224"/>
      <c r="H168" s="228">
        <v>-20.789999999999999</v>
      </c>
      <c r="I168" s="229"/>
      <c r="J168" s="224"/>
      <c r="K168" s="224"/>
      <c r="L168" s="230"/>
      <c r="M168" s="231"/>
      <c r="N168" s="232"/>
      <c r="O168" s="232"/>
      <c r="P168" s="232"/>
      <c r="Q168" s="232"/>
      <c r="R168" s="232"/>
      <c r="S168" s="232"/>
      <c r="T168" s="233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T168" s="234" t="s">
        <v>124</v>
      </c>
      <c r="AU168" s="234" t="s">
        <v>86</v>
      </c>
      <c r="AV168" s="12" t="s">
        <v>86</v>
      </c>
      <c r="AW168" s="12" t="s">
        <v>32</v>
      </c>
      <c r="AX168" s="12" t="s">
        <v>76</v>
      </c>
      <c r="AY168" s="234" t="s">
        <v>116</v>
      </c>
    </row>
    <row r="169" s="12" customFormat="1">
      <c r="A169" s="12"/>
      <c r="B169" s="223"/>
      <c r="C169" s="224"/>
      <c r="D169" s="225" t="s">
        <v>124</v>
      </c>
      <c r="E169" s="226" t="s">
        <v>1</v>
      </c>
      <c r="F169" s="227" t="s">
        <v>274</v>
      </c>
      <c r="G169" s="224"/>
      <c r="H169" s="228">
        <v>-0.92000000000000004</v>
      </c>
      <c r="I169" s="229"/>
      <c r="J169" s="224"/>
      <c r="K169" s="224"/>
      <c r="L169" s="230"/>
      <c r="M169" s="231"/>
      <c r="N169" s="232"/>
      <c r="O169" s="232"/>
      <c r="P169" s="232"/>
      <c r="Q169" s="232"/>
      <c r="R169" s="232"/>
      <c r="S169" s="232"/>
      <c r="T169" s="233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T169" s="234" t="s">
        <v>124</v>
      </c>
      <c r="AU169" s="234" t="s">
        <v>86</v>
      </c>
      <c r="AV169" s="12" t="s">
        <v>86</v>
      </c>
      <c r="AW169" s="12" t="s">
        <v>32</v>
      </c>
      <c r="AX169" s="12" t="s">
        <v>76</v>
      </c>
      <c r="AY169" s="234" t="s">
        <v>116</v>
      </c>
    </row>
    <row r="170" s="15" customFormat="1">
      <c r="A170" s="15"/>
      <c r="B170" s="256"/>
      <c r="C170" s="257"/>
      <c r="D170" s="225" t="s">
        <v>124</v>
      </c>
      <c r="E170" s="258" t="s">
        <v>1</v>
      </c>
      <c r="F170" s="259" t="s">
        <v>221</v>
      </c>
      <c r="G170" s="257"/>
      <c r="H170" s="260">
        <v>238.85000000000002</v>
      </c>
      <c r="I170" s="261"/>
      <c r="J170" s="257"/>
      <c r="K170" s="257"/>
      <c r="L170" s="262"/>
      <c r="M170" s="263"/>
      <c r="N170" s="264"/>
      <c r="O170" s="264"/>
      <c r="P170" s="264"/>
      <c r="Q170" s="264"/>
      <c r="R170" s="264"/>
      <c r="S170" s="264"/>
      <c r="T170" s="26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T170" s="266" t="s">
        <v>124</v>
      </c>
      <c r="AU170" s="266" t="s">
        <v>86</v>
      </c>
      <c r="AV170" s="15" t="s">
        <v>115</v>
      </c>
      <c r="AW170" s="15" t="s">
        <v>32</v>
      </c>
      <c r="AX170" s="15" t="s">
        <v>84</v>
      </c>
      <c r="AY170" s="266" t="s">
        <v>116</v>
      </c>
    </row>
    <row r="171" s="2" customFormat="1" ht="24.15" customHeight="1">
      <c r="A171" s="38"/>
      <c r="B171" s="39"/>
      <c r="C171" s="210" t="s">
        <v>275</v>
      </c>
      <c r="D171" s="210" t="s">
        <v>117</v>
      </c>
      <c r="E171" s="211" t="s">
        <v>276</v>
      </c>
      <c r="F171" s="212" t="s">
        <v>277</v>
      </c>
      <c r="G171" s="213" t="s">
        <v>205</v>
      </c>
      <c r="H171" s="214">
        <v>48.049999999999997</v>
      </c>
      <c r="I171" s="215"/>
      <c r="J171" s="216">
        <f>ROUND(I171*H171,2)</f>
        <v>0</v>
      </c>
      <c r="K171" s="212" t="s">
        <v>121</v>
      </c>
      <c r="L171" s="44"/>
      <c r="M171" s="217" t="s">
        <v>1</v>
      </c>
      <c r="N171" s="218" t="s">
        <v>41</v>
      </c>
      <c r="O171" s="91"/>
      <c r="P171" s="219">
        <f>O171*H171</f>
        <v>0</v>
      </c>
      <c r="Q171" s="219">
        <v>0</v>
      </c>
      <c r="R171" s="219">
        <f>Q171*H171</f>
        <v>0</v>
      </c>
      <c r="S171" s="219">
        <v>0</v>
      </c>
      <c r="T171" s="220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21" t="s">
        <v>115</v>
      </c>
      <c r="AT171" s="221" t="s">
        <v>117</v>
      </c>
      <c r="AU171" s="221" t="s">
        <v>86</v>
      </c>
      <c r="AY171" s="17" t="s">
        <v>116</v>
      </c>
      <c r="BE171" s="222">
        <f>IF(N171="základní",J171,0)</f>
        <v>0</v>
      </c>
      <c r="BF171" s="222">
        <f>IF(N171="snížená",J171,0)</f>
        <v>0</v>
      </c>
      <c r="BG171" s="222">
        <f>IF(N171="zákl. přenesená",J171,0)</f>
        <v>0</v>
      </c>
      <c r="BH171" s="222">
        <f>IF(N171="sníž. přenesená",J171,0)</f>
        <v>0</v>
      </c>
      <c r="BI171" s="222">
        <f>IF(N171="nulová",J171,0)</f>
        <v>0</v>
      </c>
      <c r="BJ171" s="17" t="s">
        <v>84</v>
      </c>
      <c r="BK171" s="222">
        <f>ROUND(I171*H171,2)</f>
        <v>0</v>
      </c>
      <c r="BL171" s="17" t="s">
        <v>115</v>
      </c>
      <c r="BM171" s="221" t="s">
        <v>278</v>
      </c>
    </row>
    <row r="172" s="12" customFormat="1">
      <c r="A172" s="12"/>
      <c r="B172" s="223"/>
      <c r="C172" s="224"/>
      <c r="D172" s="225" t="s">
        <v>124</v>
      </c>
      <c r="E172" s="226" t="s">
        <v>1</v>
      </c>
      <c r="F172" s="227" t="s">
        <v>279</v>
      </c>
      <c r="G172" s="224"/>
      <c r="H172" s="228">
        <v>48.049999999999997</v>
      </c>
      <c r="I172" s="229"/>
      <c r="J172" s="224"/>
      <c r="K172" s="224"/>
      <c r="L172" s="230"/>
      <c r="M172" s="231"/>
      <c r="N172" s="232"/>
      <c r="O172" s="232"/>
      <c r="P172" s="232"/>
      <c r="Q172" s="232"/>
      <c r="R172" s="232"/>
      <c r="S172" s="232"/>
      <c r="T172" s="233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T172" s="234" t="s">
        <v>124</v>
      </c>
      <c r="AU172" s="234" t="s">
        <v>86</v>
      </c>
      <c r="AV172" s="12" t="s">
        <v>86</v>
      </c>
      <c r="AW172" s="12" t="s">
        <v>32</v>
      </c>
      <c r="AX172" s="12" t="s">
        <v>84</v>
      </c>
      <c r="AY172" s="234" t="s">
        <v>116</v>
      </c>
    </row>
    <row r="173" s="2" customFormat="1" ht="24.15" customHeight="1">
      <c r="A173" s="38"/>
      <c r="B173" s="39"/>
      <c r="C173" s="210" t="s">
        <v>8</v>
      </c>
      <c r="D173" s="210" t="s">
        <v>117</v>
      </c>
      <c r="E173" s="211" t="s">
        <v>280</v>
      </c>
      <c r="F173" s="212" t="s">
        <v>281</v>
      </c>
      <c r="G173" s="213" t="s">
        <v>205</v>
      </c>
      <c r="H173" s="214">
        <v>48.049999999999997</v>
      </c>
      <c r="I173" s="215"/>
      <c r="J173" s="216">
        <f>ROUND(I173*H173,2)</f>
        <v>0</v>
      </c>
      <c r="K173" s="212" t="s">
        <v>121</v>
      </c>
      <c r="L173" s="44"/>
      <c r="M173" s="217" t="s">
        <v>1</v>
      </c>
      <c r="N173" s="218" t="s">
        <v>41</v>
      </c>
      <c r="O173" s="91"/>
      <c r="P173" s="219">
        <f>O173*H173</f>
        <v>0</v>
      </c>
      <c r="Q173" s="219">
        <v>0</v>
      </c>
      <c r="R173" s="219">
        <f>Q173*H173</f>
        <v>0</v>
      </c>
      <c r="S173" s="219">
        <v>0</v>
      </c>
      <c r="T173" s="220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21" t="s">
        <v>115</v>
      </c>
      <c r="AT173" s="221" t="s">
        <v>117</v>
      </c>
      <c r="AU173" s="221" t="s">
        <v>86</v>
      </c>
      <c r="AY173" s="17" t="s">
        <v>116</v>
      </c>
      <c r="BE173" s="222">
        <f>IF(N173="základní",J173,0)</f>
        <v>0</v>
      </c>
      <c r="BF173" s="222">
        <f>IF(N173="snížená",J173,0)</f>
        <v>0</v>
      </c>
      <c r="BG173" s="222">
        <f>IF(N173="zákl. přenesená",J173,0)</f>
        <v>0</v>
      </c>
      <c r="BH173" s="222">
        <f>IF(N173="sníž. přenesená",J173,0)</f>
        <v>0</v>
      </c>
      <c r="BI173" s="222">
        <f>IF(N173="nulová",J173,0)</f>
        <v>0</v>
      </c>
      <c r="BJ173" s="17" t="s">
        <v>84</v>
      </c>
      <c r="BK173" s="222">
        <f>ROUND(I173*H173,2)</f>
        <v>0</v>
      </c>
      <c r="BL173" s="17" t="s">
        <v>115</v>
      </c>
      <c r="BM173" s="221" t="s">
        <v>282</v>
      </c>
    </row>
    <row r="174" s="12" customFormat="1">
      <c r="A174" s="12"/>
      <c r="B174" s="223"/>
      <c r="C174" s="224"/>
      <c r="D174" s="225" t="s">
        <v>124</v>
      </c>
      <c r="E174" s="226" t="s">
        <v>1</v>
      </c>
      <c r="F174" s="227" t="s">
        <v>283</v>
      </c>
      <c r="G174" s="224"/>
      <c r="H174" s="228">
        <v>48.049999999999997</v>
      </c>
      <c r="I174" s="229"/>
      <c r="J174" s="224"/>
      <c r="K174" s="224"/>
      <c r="L174" s="230"/>
      <c r="M174" s="231"/>
      <c r="N174" s="232"/>
      <c r="O174" s="232"/>
      <c r="P174" s="232"/>
      <c r="Q174" s="232"/>
      <c r="R174" s="232"/>
      <c r="S174" s="232"/>
      <c r="T174" s="233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T174" s="234" t="s">
        <v>124</v>
      </c>
      <c r="AU174" s="234" t="s">
        <v>86</v>
      </c>
      <c r="AV174" s="12" t="s">
        <v>86</v>
      </c>
      <c r="AW174" s="12" t="s">
        <v>32</v>
      </c>
      <c r="AX174" s="12" t="s">
        <v>84</v>
      </c>
      <c r="AY174" s="234" t="s">
        <v>116</v>
      </c>
    </row>
    <row r="175" s="2" customFormat="1" ht="16.5" customHeight="1">
      <c r="A175" s="38"/>
      <c r="B175" s="39"/>
      <c r="C175" s="267" t="s">
        <v>284</v>
      </c>
      <c r="D175" s="267" t="s">
        <v>266</v>
      </c>
      <c r="E175" s="268" t="s">
        <v>285</v>
      </c>
      <c r="F175" s="269" t="s">
        <v>286</v>
      </c>
      <c r="G175" s="270" t="s">
        <v>287</v>
      </c>
      <c r="H175" s="271">
        <v>1.442</v>
      </c>
      <c r="I175" s="272"/>
      <c r="J175" s="273">
        <f>ROUND(I175*H175,2)</f>
        <v>0</v>
      </c>
      <c r="K175" s="269" t="s">
        <v>121</v>
      </c>
      <c r="L175" s="274"/>
      <c r="M175" s="275" t="s">
        <v>1</v>
      </c>
      <c r="N175" s="276" t="s">
        <v>41</v>
      </c>
      <c r="O175" s="91"/>
      <c r="P175" s="219">
        <f>O175*H175</f>
        <v>0</v>
      </c>
      <c r="Q175" s="219">
        <v>0.001</v>
      </c>
      <c r="R175" s="219">
        <f>Q175*H175</f>
        <v>0.0014419999999999999</v>
      </c>
      <c r="S175" s="219">
        <v>0</v>
      </c>
      <c r="T175" s="220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21" t="s">
        <v>161</v>
      </c>
      <c r="AT175" s="221" t="s">
        <v>266</v>
      </c>
      <c r="AU175" s="221" t="s">
        <v>86</v>
      </c>
      <c r="AY175" s="17" t="s">
        <v>116</v>
      </c>
      <c r="BE175" s="222">
        <f>IF(N175="základní",J175,0)</f>
        <v>0</v>
      </c>
      <c r="BF175" s="222">
        <f>IF(N175="snížená",J175,0)</f>
        <v>0</v>
      </c>
      <c r="BG175" s="222">
        <f>IF(N175="zákl. přenesená",J175,0)</f>
        <v>0</v>
      </c>
      <c r="BH175" s="222">
        <f>IF(N175="sníž. přenesená",J175,0)</f>
        <v>0</v>
      </c>
      <c r="BI175" s="222">
        <f>IF(N175="nulová",J175,0)</f>
        <v>0</v>
      </c>
      <c r="BJ175" s="17" t="s">
        <v>84</v>
      </c>
      <c r="BK175" s="222">
        <f>ROUND(I175*H175,2)</f>
        <v>0</v>
      </c>
      <c r="BL175" s="17" t="s">
        <v>115</v>
      </c>
      <c r="BM175" s="221" t="s">
        <v>288</v>
      </c>
    </row>
    <row r="176" s="13" customFormat="1">
      <c r="A176" s="13"/>
      <c r="B176" s="235"/>
      <c r="C176" s="236"/>
      <c r="D176" s="225" t="s">
        <v>124</v>
      </c>
      <c r="E176" s="237" t="s">
        <v>1</v>
      </c>
      <c r="F176" s="238" t="s">
        <v>289</v>
      </c>
      <c r="G176" s="236"/>
      <c r="H176" s="237" t="s">
        <v>1</v>
      </c>
      <c r="I176" s="239"/>
      <c r="J176" s="236"/>
      <c r="K176" s="236"/>
      <c r="L176" s="240"/>
      <c r="M176" s="241"/>
      <c r="N176" s="242"/>
      <c r="O176" s="242"/>
      <c r="P176" s="242"/>
      <c r="Q176" s="242"/>
      <c r="R176" s="242"/>
      <c r="S176" s="242"/>
      <c r="T176" s="24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4" t="s">
        <v>124</v>
      </c>
      <c r="AU176" s="244" t="s">
        <v>86</v>
      </c>
      <c r="AV176" s="13" t="s">
        <v>84</v>
      </c>
      <c r="AW176" s="13" t="s">
        <v>32</v>
      </c>
      <c r="AX176" s="13" t="s">
        <v>76</v>
      </c>
      <c r="AY176" s="244" t="s">
        <v>116</v>
      </c>
    </row>
    <row r="177" s="12" customFormat="1">
      <c r="A177" s="12"/>
      <c r="B177" s="223"/>
      <c r="C177" s="224"/>
      <c r="D177" s="225" t="s">
        <v>124</v>
      </c>
      <c r="E177" s="226" t="s">
        <v>1</v>
      </c>
      <c r="F177" s="227" t="s">
        <v>290</v>
      </c>
      <c r="G177" s="224"/>
      <c r="H177" s="228">
        <v>1.442</v>
      </c>
      <c r="I177" s="229"/>
      <c r="J177" s="224"/>
      <c r="K177" s="224"/>
      <c r="L177" s="230"/>
      <c r="M177" s="231"/>
      <c r="N177" s="232"/>
      <c r="O177" s="232"/>
      <c r="P177" s="232"/>
      <c r="Q177" s="232"/>
      <c r="R177" s="232"/>
      <c r="S177" s="232"/>
      <c r="T177" s="233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T177" s="234" t="s">
        <v>124</v>
      </c>
      <c r="AU177" s="234" t="s">
        <v>86</v>
      </c>
      <c r="AV177" s="12" t="s">
        <v>86</v>
      </c>
      <c r="AW177" s="12" t="s">
        <v>32</v>
      </c>
      <c r="AX177" s="12" t="s">
        <v>84</v>
      </c>
      <c r="AY177" s="234" t="s">
        <v>116</v>
      </c>
    </row>
    <row r="178" s="2" customFormat="1" ht="21.75" customHeight="1">
      <c r="A178" s="38"/>
      <c r="B178" s="39"/>
      <c r="C178" s="210" t="s">
        <v>291</v>
      </c>
      <c r="D178" s="210" t="s">
        <v>117</v>
      </c>
      <c r="E178" s="211" t="s">
        <v>292</v>
      </c>
      <c r="F178" s="212" t="s">
        <v>293</v>
      </c>
      <c r="G178" s="213" t="s">
        <v>205</v>
      </c>
      <c r="H178" s="214">
        <v>48.049999999999997</v>
      </c>
      <c r="I178" s="215"/>
      <c r="J178" s="216">
        <f>ROUND(I178*H178,2)</f>
        <v>0</v>
      </c>
      <c r="K178" s="212" t="s">
        <v>121</v>
      </c>
      <c r="L178" s="44"/>
      <c r="M178" s="217" t="s">
        <v>1</v>
      </c>
      <c r="N178" s="218" t="s">
        <v>41</v>
      </c>
      <c r="O178" s="91"/>
      <c r="P178" s="219">
        <f>O178*H178</f>
        <v>0</v>
      </c>
      <c r="Q178" s="219">
        <v>0</v>
      </c>
      <c r="R178" s="219">
        <f>Q178*H178</f>
        <v>0</v>
      </c>
      <c r="S178" s="219">
        <v>0</v>
      </c>
      <c r="T178" s="220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21" t="s">
        <v>115</v>
      </c>
      <c r="AT178" s="221" t="s">
        <v>117</v>
      </c>
      <c r="AU178" s="221" t="s">
        <v>86</v>
      </c>
      <c r="AY178" s="17" t="s">
        <v>116</v>
      </c>
      <c r="BE178" s="222">
        <f>IF(N178="základní",J178,0)</f>
        <v>0</v>
      </c>
      <c r="BF178" s="222">
        <f>IF(N178="snížená",J178,0)</f>
        <v>0</v>
      </c>
      <c r="BG178" s="222">
        <f>IF(N178="zákl. přenesená",J178,0)</f>
        <v>0</v>
      </c>
      <c r="BH178" s="222">
        <f>IF(N178="sníž. přenesená",J178,0)</f>
        <v>0</v>
      </c>
      <c r="BI178" s="222">
        <f>IF(N178="nulová",J178,0)</f>
        <v>0</v>
      </c>
      <c r="BJ178" s="17" t="s">
        <v>84</v>
      </c>
      <c r="BK178" s="222">
        <f>ROUND(I178*H178,2)</f>
        <v>0</v>
      </c>
      <c r="BL178" s="17" t="s">
        <v>115</v>
      </c>
      <c r="BM178" s="221" t="s">
        <v>294</v>
      </c>
    </row>
    <row r="179" s="12" customFormat="1">
      <c r="A179" s="12"/>
      <c r="B179" s="223"/>
      <c r="C179" s="224"/>
      <c r="D179" s="225" t="s">
        <v>124</v>
      </c>
      <c r="E179" s="226" t="s">
        <v>1</v>
      </c>
      <c r="F179" s="227" t="s">
        <v>295</v>
      </c>
      <c r="G179" s="224"/>
      <c r="H179" s="228">
        <v>48.049999999999997</v>
      </c>
      <c r="I179" s="229"/>
      <c r="J179" s="224"/>
      <c r="K179" s="224"/>
      <c r="L179" s="230"/>
      <c r="M179" s="231"/>
      <c r="N179" s="232"/>
      <c r="O179" s="232"/>
      <c r="P179" s="232"/>
      <c r="Q179" s="232"/>
      <c r="R179" s="232"/>
      <c r="S179" s="232"/>
      <c r="T179" s="233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T179" s="234" t="s">
        <v>124</v>
      </c>
      <c r="AU179" s="234" t="s">
        <v>86</v>
      </c>
      <c r="AV179" s="12" t="s">
        <v>86</v>
      </c>
      <c r="AW179" s="12" t="s">
        <v>32</v>
      </c>
      <c r="AX179" s="12" t="s">
        <v>84</v>
      </c>
      <c r="AY179" s="234" t="s">
        <v>116</v>
      </c>
    </row>
    <row r="180" s="2" customFormat="1" ht="21.75" customHeight="1">
      <c r="A180" s="38"/>
      <c r="B180" s="39"/>
      <c r="C180" s="210" t="s">
        <v>296</v>
      </c>
      <c r="D180" s="210" t="s">
        <v>117</v>
      </c>
      <c r="E180" s="211" t="s">
        <v>297</v>
      </c>
      <c r="F180" s="212" t="s">
        <v>298</v>
      </c>
      <c r="G180" s="213" t="s">
        <v>205</v>
      </c>
      <c r="H180" s="214">
        <v>865.86000000000001</v>
      </c>
      <c r="I180" s="215"/>
      <c r="J180" s="216">
        <f>ROUND(I180*H180,2)</f>
        <v>0</v>
      </c>
      <c r="K180" s="212" t="s">
        <v>121</v>
      </c>
      <c r="L180" s="44"/>
      <c r="M180" s="217" t="s">
        <v>1</v>
      </c>
      <c r="N180" s="218" t="s">
        <v>41</v>
      </c>
      <c r="O180" s="91"/>
      <c r="P180" s="219">
        <f>O180*H180</f>
        <v>0</v>
      </c>
      <c r="Q180" s="219">
        <v>0</v>
      </c>
      <c r="R180" s="219">
        <f>Q180*H180</f>
        <v>0</v>
      </c>
      <c r="S180" s="219">
        <v>0</v>
      </c>
      <c r="T180" s="220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21" t="s">
        <v>115</v>
      </c>
      <c r="AT180" s="221" t="s">
        <v>117</v>
      </c>
      <c r="AU180" s="221" t="s">
        <v>86</v>
      </c>
      <c r="AY180" s="17" t="s">
        <v>116</v>
      </c>
      <c r="BE180" s="222">
        <f>IF(N180="základní",J180,0)</f>
        <v>0</v>
      </c>
      <c r="BF180" s="222">
        <f>IF(N180="snížená",J180,0)</f>
        <v>0</v>
      </c>
      <c r="BG180" s="222">
        <f>IF(N180="zákl. přenesená",J180,0)</f>
        <v>0</v>
      </c>
      <c r="BH180" s="222">
        <f>IF(N180="sníž. přenesená",J180,0)</f>
        <v>0</v>
      </c>
      <c r="BI180" s="222">
        <f>IF(N180="nulová",J180,0)</f>
        <v>0</v>
      </c>
      <c r="BJ180" s="17" t="s">
        <v>84</v>
      </c>
      <c r="BK180" s="222">
        <f>ROUND(I180*H180,2)</f>
        <v>0</v>
      </c>
      <c r="BL180" s="17" t="s">
        <v>115</v>
      </c>
      <c r="BM180" s="221" t="s">
        <v>299</v>
      </c>
    </row>
    <row r="181" s="12" customFormat="1">
      <c r="A181" s="12"/>
      <c r="B181" s="223"/>
      <c r="C181" s="224"/>
      <c r="D181" s="225" t="s">
        <v>124</v>
      </c>
      <c r="E181" s="226" t="s">
        <v>1</v>
      </c>
      <c r="F181" s="227" t="s">
        <v>300</v>
      </c>
      <c r="G181" s="224"/>
      <c r="H181" s="228">
        <v>865.86000000000001</v>
      </c>
      <c r="I181" s="229"/>
      <c r="J181" s="224"/>
      <c r="K181" s="224"/>
      <c r="L181" s="230"/>
      <c r="M181" s="231"/>
      <c r="N181" s="232"/>
      <c r="O181" s="232"/>
      <c r="P181" s="232"/>
      <c r="Q181" s="232"/>
      <c r="R181" s="232"/>
      <c r="S181" s="232"/>
      <c r="T181" s="233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T181" s="234" t="s">
        <v>124</v>
      </c>
      <c r="AU181" s="234" t="s">
        <v>86</v>
      </c>
      <c r="AV181" s="12" t="s">
        <v>86</v>
      </c>
      <c r="AW181" s="12" t="s">
        <v>32</v>
      </c>
      <c r="AX181" s="12" t="s">
        <v>84</v>
      </c>
      <c r="AY181" s="234" t="s">
        <v>116</v>
      </c>
    </row>
    <row r="182" s="2" customFormat="1" ht="24.15" customHeight="1">
      <c r="A182" s="38"/>
      <c r="B182" s="39"/>
      <c r="C182" s="210" t="s">
        <v>301</v>
      </c>
      <c r="D182" s="210" t="s">
        <v>117</v>
      </c>
      <c r="E182" s="211" t="s">
        <v>302</v>
      </c>
      <c r="F182" s="212" t="s">
        <v>303</v>
      </c>
      <c r="G182" s="213" t="s">
        <v>304</v>
      </c>
      <c r="H182" s="214">
        <v>6</v>
      </c>
      <c r="I182" s="215"/>
      <c r="J182" s="216">
        <f>ROUND(I182*H182,2)</f>
        <v>0</v>
      </c>
      <c r="K182" s="212" t="s">
        <v>121</v>
      </c>
      <c r="L182" s="44"/>
      <c r="M182" s="217" t="s">
        <v>1</v>
      </c>
      <c r="N182" s="218" t="s">
        <v>41</v>
      </c>
      <c r="O182" s="91"/>
      <c r="P182" s="219">
        <f>O182*H182</f>
        <v>0</v>
      </c>
      <c r="Q182" s="219">
        <v>0.021350000000000001</v>
      </c>
      <c r="R182" s="219">
        <f>Q182*H182</f>
        <v>0.12809999999999999</v>
      </c>
      <c r="S182" s="219">
        <v>0</v>
      </c>
      <c r="T182" s="220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21" t="s">
        <v>115</v>
      </c>
      <c r="AT182" s="221" t="s">
        <v>117</v>
      </c>
      <c r="AU182" s="221" t="s">
        <v>86</v>
      </c>
      <c r="AY182" s="17" t="s">
        <v>116</v>
      </c>
      <c r="BE182" s="222">
        <f>IF(N182="základní",J182,0)</f>
        <v>0</v>
      </c>
      <c r="BF182" s="222">
        <f>IF(N182="snížená",J182,0)</f>
        <v>0</v>
      </c>
      <c r="BG182" s="222">
        <f>IF(N182="zákl. přenesená",J182,0)</f>
        <v>0</v>
      </c>
      <c r="BH182" s="222">
        <f>IF(N182="sníž. přenesená",J182,0)</f>
        <v>0</v>
      </c>
      <c r="BI182" s="222">
        <f>IF(N182="nulová",J182,0)</f>
        <v>0</v>
      </c>
      <c r="BJ182" s="17" t="s">
        <v>84</v>
      </c>
      <c r="BK182" s="222">
        <f>ROUND(I182*H182,2)</f>
        <v>0</v>
      </c>
      <c r="BL182" s="17" t="s">
        <v>115</v>
      </c>
      <c r="BM182" s="221" t="s">
        <v>305</v>
      </c>
    </row>
    <row r="183" s="12" customFormat="1">
      <c r="A183" s="12"/>
      <c r="B183" s="223"/>
      <c r="C183" s="224"/>
      <c r="D183" s="225" t="s">
        <v>124</v>
      </c>
      <c r="E183" s="226" t="s">
        <v>1</v>
      </c>
      <c r="F183" s="227" t="s">
        <v>306</v>
      </c>
      <c r="G183" s="224"/>
      <c r="H183" s="228">
        <v>6</v>
      </c>
      <c r="I183" s="229"/>
      <c r="J183" s="224"/>
      <c r="K183" s="224"/>
      <c r="L183" s="230"/>
      <c r="M183" s="231"/>
      <c r="N183" s="232"/>
      <c r="O183" s="232"/>
      <c r="P183" s="232"/>
      <c r="Q183" s="232"/>
      <c r="R183" s="232"/>
      <c r="S183" s="232"/>
      <c r="T183" s="233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T183" s="234" t="s">
        <v>124</v>
      </c>
      <c r="AU183" s="234" t="s">
        <v>86</v>
      </c>
      <c r="AV183" s="12" t="s">
        <v>86</v>
      </c>
      <c r="AW183" s="12" t="s">
        <v>32</v>
      </c>
      <c r="AX183" s="12" t="s">
        <v>84</v>
      </c>
      <c r="AY183" s="234" t="s">
        <v>116</v>
      </c>
    </row>
    <row r="184" s="2" customFormat="1" ht="16.5" customHeight="1">
      <c r="A184" s="38"/>
      <c r="B184" s="39"/>
      <c r="C184" s="210" t="s">
        <v>307</v>
      </c>
      <c r="D184" s="210" t="s">
        <v>117</v>
      </c>
      <c r="E184" s="211" t="s">
        <v>308</v>
      </c>
      <c r="F184" s="212" t="s">
        <v>309</v>
      </c>
      <c r="G184" s="213" t="s">
        <v>228</v>
      </c>
      <c r="H184" s="214">
        <v>4.8049999999999997</v>
      </c>
      <c r="I184" s="215"/>
      <c r="J184" s="216">
        <f>ROUND(I184*H184,2)</f>
        <v>0</v>
      </c>
      <c r="K184" s="212" t="s">
        <v>121</v>
      </c>
      <c r="L184" s="44"/>
      <c r="M184" s="217" t="s">
        <v>1</v>
      </c>
      <c r="N184" s="218" t="s">
        <v>41</v>
      </c>
      <c r="O184" s="91"/>
      <c r="P184" s="219">
        <f>O184*H184</f>
        <v>0</v>
      </c>
      <c r="Q184" s="219">
        <v>0</v>
      </c>
      <c r="R184" s="219">
        <f>Q184*H184</f>
        <v>0</v>
      </c>
      <c r="S184" s="219">
        <v>0</v>
      </c>
      <c r="T184" s="220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21" t="s">
        <v>115</v>
      </c>
      <c r="AT184" s="221" t="s">
        <v>117</v>
      </c>
      <c r="AU184" s="221" t="s">
        <v>86</v>
      </c>
      <c r="AY184" s="17" t="s">
        <v>116</v>
      </c>
      <c r="BE184" s="222">
        <f>IF(N184="základní",J184,0)</f>
        <v>0</v>
      </c>
      <c r="BF184" s="222">
        <f>IF(N184="snížená",J184,0)</f>
        <v>0</v>
      </c>
      <c r="BG184" s="222">
        <f>IF(N184="zákl. přenesená",J184,0)</f>
        <v>0</v>
      </c>
      <c r="BH184" s="222">
        <f>IF(N184="sníž. přenesená",J184,0)</f>
        <v>0</v>
      </c>
      <c r="BI184" s="222">
        <f>IF(N184="nulová",J184,0)</f>
        <v>0</v>
      </c>
      <c r="BJ184" s="17" t="s">
        <v>84</v>
      </c>
      <c r="BK184" s="222">
        <f>ROUND(I184*H184,2)</f>
        <v>0</v>
      </c>
      <c r="BL184" s="17" t="s">
        <v>115</v>
      </c>
      <c r="BM184" s="221" t="s">
        <v>310</v>
      </c>
    </row>
    <row r="185" s="13" customFormat="1">
      <c r="A185" s="13"/>
      <c r="B185" s="235"/>
      <c r="C185" s="236"/>
      <c r="D185" s="225" t="s">
        <v>124</v>
      </c>
      <c r="E185" s="237" t="s">
        <v>1</v>
      </c>
      <c r="F185" s="238" t="s">
        <v>311</v>
      </c>
      <c r="G185" s="236"/>
      <c r="H185" s="237" t="s">
        <v>1</v>
      </c>
      <c r="I185" s="239"/>
      <c r="J185" s="236"/>
      <c r="K185" s="236"/>
      <c r="L185" s="240"/>
      <c r="M185" s="241"/>
      <c r="N185" s="242"/>
      <c r="O185" s="242"/>
      <c r="P185" s="242"/>
      <c r="Q185" s="242"/>
      <c r="R185" s="242"/>
      <c r="S185" s="242"/>
      <c r="T185" s="24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44" t="s">
        <v>124</v>
      </c>
      <c r="AU185" s="244" t="s">
        <v>86</v>
      </c>
      <c r="AV185" s="13" t="s">
        <v>84</v>
      </c>
      <c r="AW185" s="13" t="s">
        <v>32</v>
      </c>
      <c r="AX185" s="13" t="s">
        <v>76</v>
      </c>
      <c r="AY185" s="244" t="s">
        <v>116</v>
      </c>
    </row>
    <row r="186" s="12" customFormat="1">
      <c r="A186" s="12"/>
      <c r="B186" s="223"/>
      <c r="C186" s="224"/>
      <c r="D186" s="225" t="s">
        <v>124</v>
      </c>
      <c r="E186" s="226" t="s">
        <v>1</v>
      </c>
      <c r="F186" s="227" t="s">
        <v>312</v>
      </c>
      <c r="G186" s="224"/>
      <c r="H186" s="228">
        <v>4.8049999999999997</v>
      </c>
      <c r="I186" s="229"/>
      <c r="J186" s="224"/>
      <c r="K186" s="224"/>
      <c r="L186" s="230"/>
      <c r="M186" s="231"/>
      <c r="N186" s="232"/>
      <c r="O186" s="232"/>
      <c r="P186" s="232"/>
      <c r="Q186" s="232"/>
      <c r="R186" s="232"/>
      <c r="S186" s="232"/>
      <c r="T186" s="233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T186" s="234" t="s">
        <v>124</v>
      </c>
      <c r="AU186" s="234" t="s">
        <v>86</v>
      </c>
      <c r="AV186" s="12" t="s">
        <v>86</v>
      </c>
      <c r="AW186" s="12" t="s">
        <v>32</v>
      </c>
      <c r="AX186" s="12" t="s">
        <v>84</v>
      </c>
      <c r="AY186" s="234" t="s">
        <v>116</v>
      </c>
    </row>
    <row r="187" s="11" customFormat="1" ht="22.8" customHeight="1">
      <c r="A187" s="11"/>
      <c r="B187" s="196"/>
      <c r="C187" s="197"/>
      <c r="D187" s="198" t="s">
        <v>75</v>
      </c>
      <c r="E187" s="254" t="s">
        <v>143</v>
      </c>
      <c r="F187" s="254" t="s">
        <v>313</v>
      </c>
      <c r="G187" s="197"/>
      <c r="H187" s="197"/>
      <c r="I187" s="200"/>
      <c r="J187" s="255">
        <f>BK187</f>
        <v>0</v>
      </c>
      <c r="K187" s="197"/>
      <c r="L187" s="202"/>
      <c r="M187" s="203"/>
      <c r="N187" s="204"/>
      <c r="O187" s="204"/>
      <c r="P187" s="205">
        <f>SUM(P188:P226)</f>
        <v>0</v>
      </c>
      <c r="Q187" s="204"/>
      <c r="R187" s="205">
        <f>SUM(R188:R226)</f>
        <v>83.833660199999997</v>
      </c>
      <c r="S187" s="204"/>
      <c r="T187" s="206">
        <f>SUM(T188:T226)</f>
        <v>0</v>
      </c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R187" s="207" t="s">
        <v>84</v>
      </c>
      <c r="AT187" s="208" t="s">
        <v>75</v>
      </c>
      <c r="AU187" s="208" t="s">
        <v>84</v>
      </c>
      <c r="AY187" s="207" t="s">
        <v>116</v>
      </c>
      <c r="BK187" s="209">
        <f>SUM(BK188:BK226)</f>
        <v>0</v>
      </c>
    </row>
    <row r="188" s="2" customFormat="1" ht="21.75" customHeight="1">
      <c r="A188" s="38"/>
      <c r="B188" s="39"/>
      <c r="C188" s="210" t="s">
        <v>7</v>
      </c>
      <c r="D188" s="210" t="s">
        <v>117</v>
      </c>
      <c r="E188" s="211" t="s">
        <v>314</v>
      </c>
      <c r="F188" s="212" t="s">
        <v>315</v>
      </c>
      <c r="G188" s="213" t="s">
        <v>205</v>
      </c>
      <c r="H188" s="214">
        <v>379.94999999999999</v>
      </c>
      <c r="I188" s="215"/>
      <c r="J188" s="216">
        <f>ROUND(I188*H188,2)</f>
        <v>0</v>
      </c>
      <c r="K188" s="212" t="s">
        <v>121</v>
      </c>
      <c r="L188" s="44"/>
      <c r="M188" s="217" t="s">
        <v>1</v>
      </c>
      <c r="N188" s="218" t="s">
        <v>41</v>
      </c>
      <c r="O188" s="91"/>
      <c r="P188" s="219">
        <f>O188*H188</f>
        <v>0</v>
      </c>
      <c r="Q188" s="219">
        <v>0</v>
      </c>
      <c r="R188" s="219">
        <f>Q188*H188</f>
        <v>0</v>
      </c>
      <c r="S188" s="219">
        <v>0</v>
      </c>
      <c r="T188" s="220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21" t="s">
        <v>115</v>
      </c>
      <c r="AT188" s="221" t="s">
        <v>117</v>
      </c>
      <c r="AU188" s="221" t="s">
        <v>86</v>
      </c>
      <c r="AY188" s="17" t="s">
        <v>116</v>
      </c>
      <c r="BE188" s="222">
        <f>IF(N188="základní",J188,0)</f>
        <v>0</v>
      </c>
      <c r="BF188" s="222">
        <f>IF(N188="snížená",J188,0)</f>
        <v>0</v>
      </c>
      <c r="BG188" s="222">
        <f>IF(N188="zákl. přenesená",J188,0)</f>
        <v>0</v>
      </c>
      <c r="BH188" s="222">
        <f>IF(N188="sníž. přenesená",J188,0)</f>
        <v>0</v>
      </c>
      <c r="BI188" s="222">
        <f>IF(N188="nulová",J188,0)</f>
        <v>0</v>
      </c>
      <c r="BJ188" s="17" t="s">
        <v>84</v>
      </c>
      <c r="BK188" s="222">
        <f>ROUND(I188*H188,2)</f>
        <v>0</v>
      </c>
      <c r="BL188" s="17" t="s">
        <v>115</v>
      </c>
      <c r="BM188" s="221" t="s">
        <v>316</v>
      </c>
    </row>
    <row r="189" s="13" customFormat="1">
      <c r="A189" s="13"/>
      <c r="B189" s="235"/>
      <c r="C189" s="236"/>
      <c r="D189" s="225" t="s">
        <v>124</v>
      </c>
      <c r="E189" s="237" t="s">
        <v>1</v>
      </c>
      <c r="F189" s="238" t="s">
        <v>317</v>
      </c>
      <c r="G189" s="236"/>
      <c r="H189" s="237" t="s">
        <v>1</v>
      </c>
      <c r="I189" s="239"/>
      <c r="J189" s="236"/>
      <c r="K189" s="236"/>
      <c r="L189" s="240"/>
      <c r="M189" s="241"/>
      <c r="N189" s="242"/>
      <c r="O189" s="242"/>
      <c r="P189" s="242"/>
      <c r="Q189" s="242"/>
      <c r="R189" s="242"/>
      <c r="S189" s="242"/>
      <c r="T189" s="24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44" t="s">
        <v>124</v>
      </c>
      <c r="AU189" s="244" t="s">
        <v>86</v>
      </c>
      <c r="AV189" s="13" t="s">
        <v>84</v>
      </c>
      <c r="AW189" s="13" t="s">
        <v>32</v>
      </c>
      <c r="AX189" s="13" t="s">
        <v>76</v>
      </c>
      <c r="AY189" s="244" t="s">
        <v>116</v>
      </c>
    </row>
    <row r="190" s="12" customFormat="1">
      <c r="A190" s="12"/>
      <c r="B190" s="223"/>
      <c r="C190" s="224"/>
      <c r="D190" s="225" t="s">
        <v>124</v>
      </c>
      <c r="E190" s="226" t="s">
        <v>1</v>
      </c>
      <c r="F190" s="227" t="s">
        <v>318</v>
      </c>
      <c r="G190" s="224"/>
      <c r="H190" s="228">
        <v>330.75</v>
      </c>
      <c r="I190" s="229"/>
      <c r="J190" s="224"/>
      <c r="K190" s="224"/>
      <c r="L190" s="230"/>
      <c r="M190" s="231"/>
      <c r="N190" s="232"/>
      <c r="O190" s="232"/>
      <c r="P190" s="232"/>
      <c r="Q190" s="232"/>
      <c r="R190" s="232"/>
      <c r="S190" s="232"/>
      <c r="T190" s="233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T190" s="234" t="s">
        <v>124</v>
      </c>
      <c r="AU190" s="234" t="s">
        <v>86</v>
      </c>
      <c r="AV190" s="12" t="s">
        <v>86</v>
      </c>
      <c r="AW190" s="12" t="s">
        <v>32</v>
      </c>
      <c r="AX190" s="12" t="s">
        <v>76</v>
      </c>
      <c r="AY190" s="234" t="s">
        <v>116</v>
      </c>
    </row>
    <row r="191" s="12" customFormat="1">
      <c r="A191" s="12"/>
      <c r="B191" s="223"/>
      <c r="C191" s="224"/>
      <c r="D191" s="225" t="s">
        <v>124</v>
      </c>
      <c r="E191" s="226" t="s">
        <v>1</v>
      </c>
      <c r="F191" s="227" t="s">
        <v>319</v>
      </c>
      <c r="G191" s="224"/>
      <c r="H191" s="228">
        <v>49.200000000000003</v>
      </c>
      <c r="I191" s="229"/>
      <c r="J191" s="224"/>
      <c r="K191" s="224"/>
      <c r="L191" s="230"/>
      <c r="M191" s="231"/>
      <c r="N191" s="232"/>
      <c r="O191" s="232"/>
      <c r="P191" s="232"/>
      <c r="Q191" s="232"/>
      <c r="R191" s="232"/>
      <c r="S191" s="232"/>
      <c r="T191" s="233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T191" s="234" t="s">
        <v>124</v>
      </c>
      <c r="AU191" s="234" t="s">
        <v>86</v>
      </c>
      <c r="AV191" s="12" t="s">
        <v>86</v>
      </c>
      <c r="AW191" s="12" t="s">
        <v>32</v>
      </c>
      <c r="AX191" s="12" t="s">
        <v>76</v>
      </c>
      <c r="AY191" s="234" t="s">
        <v>116</v>
      </c>
    </row>
    <row r="192" s="15" customFormat="1">
      <c r="A192" s="15"/>
      <c r="B192" s="256"/>
      <c r="C192" s="257"/>
      <c r="D192" s="225" t="s">
        <v>124</v>
      </c>
      <c r="E192" s="258" t="s">
        <v>1</v>
      </c>
      <c r="F192" s="259" t="s">
        <v>221</v>
      </c>
      <c r="G192" s="257"/>
      <c r="H192" s="260">
        <v>379.94999999999999</v>
      </c>
      <c r="I192" s="261"/>
      <c r="J192" s="257"/>
      <c r="K192" s="257"/>
      <c r="L192" s="262"/>
      <c r="M192" s="263"/>
      <c r="N192" s="264"/>
      <c r="O192" s="264"/>
      <c r="P192" s="264"/>
      <c r="Q192" s="264"/>
      <c r="R192" s="264"/>
      <c r="S192" s="264"/>
      <c r="T192" s="26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T192" s="266" t="s">
        <v>124</v>
      </c>
      <c r="AU192" s="266" t="s">
        <v>86</v>
      </c>
      <c r="AV192" s="15" t="s">
        <v>115</v>
      </c>
      <c r="AW192" s="15" t="s">
        <v>32</v>
      </c>
      <c r="AX192" s="15" t="s">
        <v>84</v>
      </c>
      <c r="AY192" s="266" t="s">
        <v>116</v>
      </c>
    </row>
    <row r="193" s="2" customFormat="1" ht="21.75" customHeight="1">
      <c r="A193" s="38"/>
      <c r="B193" s="39"/>
      <c r="C193" s="210" t="s">
        <v>320</v>
      </c>
      <c r="D193" s="210" t="s">
        <v>117</v>
      </c>
      <c r="E193" s="211" t="s">
        <v>321</v>
      </c>
      <c r="F193" s="212" t="s">
        <v>322</v>
      </c>
      <c r="G193" s="213" t="s">
        <v>205</v>
      </c>
      <c r="H193" s="214">
        <v>412.75</v>
      </c>
      <c r="I193" s="215"/>
      <c r="J193" s="216">
        <f>ROUND(I193*H193,2)</f>
        <v>0</v>
      </c>
      <c r="K193" s="212" t="s">
        <v>121</v>
      </c>
      <c r="L193" s="44"/>
      <c r="M193" s="217" t="s">
        <v>1</v>
      </c>
      <c r="N193" s="218" t="s">
        <v>41</v>
      </c>
      <c r="O193" s="91"/>
      <c r="P193" s="219">
        <f>O193*H193</f>
        <v>0</v>
      </c>
      <c r="Q193" s="219">
        <v>0</v>
      </c>
      <c r="R193" s="219">
        <f>Q193*H193</f>
        <v>0</v>
      </c>
      <c r="S193" s="219">
        <v>0</v>
      </c>
      <c r="T193" s="220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21" t="s">
        <v>115</v>
      </c>
      <c r="AT193" s="221" t="s">
        <v>117</v>
      </c>
      <c r="AU193" s="221" t="s">
        <v>86</v>
      </c>
      <c r="AY193" s="17" t="s">
        <v>116</v>
      </c>
      <c r="BE193" s="222">
        <f>IF(N193="základní",J193,0)</f>
        <v>0</v>
      </c>
      <c r="BF193" s="222">
        <f>IF(N193="snížená",J193,0)</f>
        <v>0</v>
      </c>
      <c r="BG193" s="222">
        <f>IF(N193="zákl. přenesená",J193,0)</f>
        <v>0</v>
      </c>
      <c r="BH193" s="222">
        <f>IF(N193="sníž. přenesená",J193,0)</f>
        <v>0</v>
      </c>
      <c r="BI193" s="222">
        <f>IF(N193="nulová",J193,0)</f>
        <v>0</v>
      </c>
      <c r="BJ193" s="17" t="s">
        <v>84</v>
      </c>
      <c r="BK193" s="222">
        <f>ROUND(I193*H193,2)</f>
        <v>0</v>
      </c>
      <c r="BL193" s="17" t="s">
        <v>115</v>
      </c>
      <c r="BM193" s="221" t="s">
        <v>323</v>
      </c>
    </row>
    <row r="194" s="13" customFormat="1">
      <c r="A194" s="13"/>
      <c r="B194" s="235"/>
      <c r="C194" s="236"/>
      <c r="D194" s="225" t="s">
        <v>124</v>
      </c>
      <c r="E194" s="237" t="s">
        <v>1</v>
      </c>
      <c r="F194" s="238" t="s">
        <v>324</v>
      </c>
      <c r="G194" s="236"/>
      <c r="H194" s="237" t="s">
        <v>1</v>
      </c>
      <c r="I194" s="239"/>
      <c r="J194" s="236"/>
      <c r="K194" s="236"/>
      <c r="L194" s="240"/>
      <c r="M194" s="241"/>
      <c r="N194" s="242"/>
      <c r="O194" s="242"/>
      <c r="P194" s="242"/>
      <c r="Q194" s="242"/>
      <c r="R194" s="242"/>
      <c r="S194" s="242"/>
      <c r="T194" s="24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44" t="s">
        <v>124</v>
      </c>
      <c r="AU194" s="244" t="s">
        <v>86</v>
      </c>
      <c r="AV194" s="13" t="s">
        <v>84</v>
      </c>
      <c r="AW194" s="13" t="s">
        <v>32</v>
      </c>
      <c r="AX194" s="13" t="s">
        <v>76</v>
      </c>
      <c r="AY194" s="244" t="s">
        <v>116</v>
      </c>
    </row>
    <row r="195" s="12" customFormat="1">
      <c r="A195" s="12"/>
      <c r="B195" s="223"/>
      <c r="C195" s="224"/>
      <c r="D195" s="225" t="s">
        <v>124</v>
      </c>
      <c r="E195" s="226" t="s">
        <v>1</v>
      </c>
      <c r="F195" s="227" t="s">
        <v>318</v>
      </c>
      <c r="G195" s="224"/>
      <c r="H195" s="228">
        <v>330.75</v>
      </c>
      <c r="I195" s="229"/>
      <c r="J195" s="224"/>
      <c r="K195" s="224"/>
      <c r="L195" s="230"/>
      <c r="M195" s="231"/>
      <c r="N195" s="232"/>
      <c r="O195" s="232"/>
      <c r="P195" s="232"/>
      <c r="Q195" s="232"/>
      <c r="R195" s="232"/>
      <c r="S195" s="232"/>
      <c r="T195" s="233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T195" s="234" t="s">
        <v>124</v>
      </c>
      <c r="AU195" s="234" t="s">
        <v>86</v>
      </c>
      <c r="AV195" s="12" t="s">
        <v>86</v>
      </c>
      <c r="AW195" s="12" t="s">
        <v>32</v>
      </c>
      <c r="AX195" s="12" t="s">
        <v>76</v>
      </c>
      <c r="AY195" s="234" t="s">
        <v>116</v>
      </c>
    </row>
    <row r="196" s="12" customFormat="1">
      <c r="A196" s="12"/>
      <c r="B196" s="223"/>
      <c r="C196" s="224"/>
      <c r="D196" s="225" t="s">
        <v>124</v>
      </c>
      <c r="E196" s="226" t="s">
        <v>1</v>
      </c>
      <c r="F196" s="227" t="s">
        <v>325</v>
      </c>
      <c r="G196" s="224"/>
      <c r="H196" s="228">
        <v>82</v>
      </c>
      <c r="I196" s="229"/>
      <c r="J196" s="224"/>
      <c r="K196" s="224"/>
      <c r="L196" s="230"/>
      <c r="M196" s="231"/>
      <c r="N196" s="232"/>
      <c r="O196" s="232"/>
      <c r="P196" s="232"/>
      <c r="Q196" s="232"/>
      <c r="R196" s="232"/>
      <c r="S196" s="232"/>
      <c r="T196" s="233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T196" s="234" t="s">
        <v>124</v>
      </c>
      <c r="AU196" s="234" t="s">
        <v>86</v>
      </c>
      <c r="AV196" s="12" t="s">
        <v>86</v>
      </c>
      <c r="AW196" s="12" t="s">
        <v>32</v>
      </c>
      <c r="AX196" s="12" t="s">
        <v>76</v>
      </c>
      <c r="AY196" s="234" t="s">
        <v>116</v>
      </c>
    </row>
    <row r="197" s="15" customFormat="1">
      <c r="A197" s="15"/>
      <c r="B197" s="256"/>
      <c r="C197" s="257"/>
      <c r="D197" s="225" t="s">
        <v>124</v>
      </c>
      <c r="E197" s="258" t="s">
        <v>1</v>
      </c>
      <c r="F197" s="259" t="s">
        <v>221</v>
      </c>
      <c r="G197" s="257"/>
      <c r="H197" s="260">
        <v>412.75</v>
      </c>
      <c r="I197" s="261"/>
      <c r="J197" s="257"/>
      <c r="K197" s="257"/>
      <c r="L197" s="262"/>
      <c r="M197" s="263"/>
      <c r="N197" s="264"/>
      <c r="O197" s="264"/>
      <c r="P197" s="264"/>
      <c r="Q197" s="264"/>
      <c r="R197" s="264"/>
      <c r="S197" s="264"/>
      <c r="T197" s="26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T197" s="266" t="s">
        <v>124</v>
      </c>
      <c r="AU197" s="266" t="s">
        <v>86</v>
      </c>
      <c r="AV197" s="15" t="s">
        <v>115</v>
      </c>
      <c r="AW197" s="15" t="s">
        <v>32</v>
      </c>
      <c r="AX197" s="15" t="s">
        <v>84</v>
      </c>
      <c r="AY197" s="266" t="s">
        <v>116</v>
      </c>
    </row>
    <row r="198" s="2" customFormat="1" ht="24.15" customHeight="1">
      <c r="A198" s="38"/>
      <c r="B198" s="39"/>
      <c r="C198" s="210" t="s">
        <v>326</v>
      </c>
      <c r="D198" s="210" t="s">
        <v>117</v>
      </c>
      <c r="E198" s="211" t="s">
        <v>327</v>
      </c>
      <c r="F198" s="212" t="s">
        <v>328</v>
      </c>
      <c r="G198" s="213" t="s">
        <v>205</v>
      </c>
      <c r="H198" s="214">
        <v>343.87</v>
      </c>
      <c r="I198" s="215"/>
      <c r="J198" s="216">
        <f>ROUND(I198*H198,2)</f>
        <v>0</v>
      </c>
      <c r="K198" s="212" t="s">
        <v>121</v>
      </c>
      <c r="L198" s="44"/>
      <c r="M198" s="217" t="s">
        <v>1</v>
      </c>
      <c r="N198" s="218" t="s">
        <v>41</v>
      </c>
      <c r="O198" s="91"/>
      <c r="P198" s="219">
        <f>O198*H198</f>
        <v>0</v>
      </c>
      <c r="Q198" s="219">
        <v>0</v>
      </c>
      <c r="R198" s="219">
        <f>Q198*H198</f>
        <v>0</v>
      </c>
      <c r="S198" s="219">
        <v>0</v>
      </c>
      <c r="T198" s="220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21" t="s">
        <v>115</v>
      </c>
      <c r="AT198" s="221" t="s">
        <v>117</v>
      </c>
      <c r="AU198" s="221" t="s">
        <v>86</v>
      </c>
      <c r="AY198" s="17" t="s">
        <v>116</v>
      </c>
      <c r="BE198" s="222">
        <f>IF(N198="základní",J198,0)</f>
        <v>0</v>
      </c>
      <c r="BF198" s="222">
        <f>IF(N198="snížená",J198,0)</f>
        <v>0</v>
      </c>
      <c r="BG198" s="222">
        <f>IF(N198="zákl. přenesená",J198,0)</f>
        <v>0</v>
      </c>
      <c r="BH198" s="222">
        <f>IF(N198="sníž. přenesená",J198,0)</f>
        <v>0</v>
      </c>
      <c r="BI198" s="222">
        <f>IF(N198="nulová",J198,0)</f>
        <v>0</v>
      </c>
      <c r="BJ198" s="17" t="s">
        <v>84</v>
      </c>
      <c r="BK198" s="222">
        <f>ROUND(I198*H198,2)</f>
        <v>0</v>
      </c>
      <c r="BL198" s="17" t="s">
        <v>115</v>
      </c>
      <c r="BM198" s="221" t="s">
        <v>329</v>
      </c>
    </row>
    <row r="199" s="13" customFormat="1">
      <c r="A199" s="13"/>
      <c r="B199" s="235"/>
      <c r="C199" s="236"/>
      <c r="D199" s="225" t="s">
        <v>124</v>
      </c>
      <c r="E199" s="237" t="s">
        <v>1</v>
      </c>
      <c r="F199" s="238" t="s">
        <v>330</v>
      </c>
      <c r="G199" s="236"/>
      <c r="H199" s="237" t="s">
        <v>1</v>
      </c>
      <c r="I199" s="239"/>
      <c r="J199" s="236"/>
      <c r="K199" s="236"/>
      <c r="L199" s="240"/>
      <c r="M199" s="241"/>
      <c r="N199" s="242"/>
      <c r="O199" s="242"/>
      <c r="P199" s="242"/>
      <c r="Q199" s="242"/>
      <c r="R199" s="242"/>
      <c r="S199" s="242"/>
      <c r="T199" s="24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44" t="s">
        <v>124</v>
      </c>
      <c r="AU199" s="244" t="s">
        <v>86</v>
      </c>
      <c r="AV199" s="13" t="s">
        <v>84</v>
      </c>
      <c r="AW199" s="13" t="s">
        <v>32</v>
      </c>
      <c r="AX199" s="13" t="s">
        <v>76</v>
      </c>
      <c r="AY199" s="244" t="s">
        <v>116</v>
      </c>
    </row>
    <row r="200" s="12" customFormat="1">
      <c r="A200" s="12"/>
      <c r="B200" s="223"/>
      <c r="C200" s="224"/>
      <c r="D200" s="225" t="s">
        <v>124</v>
      </c>
      <c r="E200" s="226" t="s">
        <v>1</v>
      </c>
      <c r="F200" s="227" t="s">
        <v>331</v>
      </c>
      <c r="G200" s="224"/>
      <c r="H200" s="228">
        <v>330.75</v>
      </c>
      <c r="I200" s="229"/>
      <c r="J200" s="224"/>
      <c r="K200" s="224"/>
      <c r="L200" s="230"/>
      <c r="M200" s="231"/>
      <c r="N200" s="232"/>
      <c r="O200" s="232"/>
      <c r="P200" s="232"/>
      <c r="Q200" s="232"/>
      <c r="R200" s="232"/>
      <c r="S200" s="232"/>
      <c r="T200" s="233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T200" s="234" t="s">
        <v>124</v>
      </c>
      <c r="AU200" s="234" t="s">
        <v>86</v>
      </c>
      <c r="AV200" s="12" t="s">
        <v>86</v>
      </c>
      <c r="AW200" s="12" t="s">
        <v>32</v>
      </c>
      <c r="AX200" s="12" t="s">
        <v>76</v>
      </c>
      <c r="AY200" s="234" t="s">
        <v>116</v>
      </c>
    </row>
    <row r="201" s="12" customFormat="1">
      <c r="A201" s="12"/>
      <c r="B201" s="223"/>
      <c r="C201" s="224"/>
      <c r="D201" s="225" t="s">
        <v>124</v>
      </c>
      <c r="E201" s="226" t="s">
        <v>1</v>
      </c>
      <c r="F201" s="227" t="s">
        <v>332</v>
      </c>
      <c r="G201" s="224"/>
      <c r="H201" s="228">
        <v>13.119999999999999</v>
      </c>
      <c r="I201" s="229"/>
      <c r="J201" s="224"/>
      <c r="K201" s="224"/>
      <c r="L201" s="230"/>
      <c r="M201" s="231"/>
      <c r="N201" s="232"/>
      <c r="O201" s="232"/>
      <c r="P201" s="232"/>
      <c r="Q201" s="232"/>
      <c r="R201" s="232"/>
      <c r="S201" s="232"/>
      <c r="T201" s="233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T201" s="234" t="s">
        <v>124</v>
      </c>
      <c r="AU201" s="234" t="s">
        <v>86</v>
      </c>
      <c r="AV201" s="12" t="s">
        <v>86</v>
      </c>
      <c r="AW201" s="12" t="s">
        <v>32</v>
      </c>
      <c r="AX201" s="12" t="s">
        <v>76</v>
      </c>
      <c r="AY201" s="234" t="s">
        <v>116</v>
      </c>
    </row>
    <row r="202" s="15" customFormat="1">
      <c r="A202" s="15"/>
      <c r="B202" s="256"/>
      <c r="C202" s="257"/>
      <c r="D202" s="225" t="s">
        <v>124</v>
      </c>
      <c r="E202" s="258" t="s">
        <v>1</v>
      </c>
      <c r="F202" s="259" t="s">
        <v>221</v>
      </c>
      <c r="G202" s="257"/>
      <c r="H202" s="260">
        <v>343.87</v>
      </c>
      <c r="I202" s="261"/>
      <c r="J202" s="257"/>
      <c r="K202" s="257"/>
      <c r="L202" s="262"/>
      <c r="M202" s="263"/>
      <c r="N202" s="264"/>
      <c r="O202" s="264"/>
      <c r="P202" s="264"/>
      <c r="Q202" s="264"/>
      <c r="R202" s="264"/>
      <c r="S202" s="264"/>
      <c r="T202" s="26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T202" s="266" t="s">
        <v>124</v>
      </c>
      <c r="AU202" s="266" t="s">
        <v>86</v>
      </c>
      <c r="AV202" s="15" t="s">
        <v>115</v>
      </c>
      <c r="AW202" s="15" t="s">
        <v>32</v>
      </c>
      <c r="AX202" s="15" t="s">
        <v>84</v>
      </c>
      <c r="AY202" s="266" t="s">
        <v>116</v>
      </c>
    </row>
    <row r="203" s="2" customFormat="1" ht="21.75" customHeight="1">
      <c r="A203" s="38"/>
      <c r="B203" s="39"/>
      <c r="C203" s="210" t="s">
        <v>333</v>
      </c>
      <c r="D203" s="210" t="s">
        <v>117</v>
      </c>
      <c r="E203" s="211" t="s">
        <v>334</v>
      </c>
      <c r="F203" s="212" t="s">
        <v>335</v>
      </c>
      <c r="G203" s="213" t="s">
        <v>205</v>
      </c>
      <c r="H203" s="214">
        <v>213.44</v>
      </c>
      <c r="I203" s="215"/>
      <c r="J203" s="216">
        <f>ROUND(I203*H203,2)</f>
        <v>0</v>
      </c>
      <c r="K203" s="212" t="s">
        <v>121</v>
      </c>
      <c r="L203" s="44"/>
      <c r="M203" s="217" t="s">
        <v>1</v>
      </c>
      <c r="N203" s="218" t="s">
        <v>41</v>
      </c>
      <c r="O203" s="91"/>
      <c r="P203" s="219">
        <f>O203*H203</f>
        <v>0</v>
      </c>
      <c r="Q203" s="219">
        <v>0.23000000000000001</v>
      </c>
      <c r="R203" s="219">
        <f>Q203*H203</f>
        <v>49.091200000000001</v>
      </c>
      <c r="S203" s="219">
        <v>0</v>
      </c>
      <c r="T203" s="220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221" t="s">
        <v>115</v>
      </c>
      <c r="AT203" s="221" t="s">
        <v>117</v>
      </c>
      <c r="AU203" s="221" t="s">
        <v>86</v>
      </c>
      <c r="AY203" s="17" t="s">
        <v>116</v>
      </c>
      <c r="BE203" s="222">
        <f>IF(N203="základní",J203,0)</f>
        <v>0</v>
      </c>
      <c r="BF203" s="222">
        <f>IF(N203="snížená",J203,0)</f>
        <v>0</v>
      </c>
      <c r="BG203" s="222">
        <f>IF(N203="zákl. přenesená",J203,0)</f>
        <v>0</v>
      </c>
      <c r="BH203" s="222">
        <f>IF(N203="sníž. přenesená",J203,0)</f>
        <v>0</v>
      </c>
      <c r="BI203" s="222">
        <f>IF(N203="nulová",J203,0)</f>
        <v>0</v>
      </c>
      <c r="BJ203" s="17" t="s">
        <v>84</v>
      </c>
      <c r="BK203" s="222">
        <f>ROUND(I203*H203,2)</f>
        <v>0</v>
      </c>
      <c r="BL203" s="17" t="s">
        <v>115</v>
      </c>
      <c r="BM203" s="221" t="s">
        <v>336</v>
      </c>
    </row>
    <row r="204" s="12" customFormat="1">
      <c r="A204" s="12"/>
      <c r="B204" s="223"/>
      <c r="C204" s="224"/>
      <c r="D204" s="225" t="s">
        <v>124</v>
      </c>
      <c r="E204" s="226" t="s">
        <v>1</v>
      </c>
      <c r="F204" s="227" t="s">
        <v>337</v>
      </c>
      <c r="G204" s="224"/>
      <c r="H204" s="228">
        <v>213.44</v>
      </c>
      <c r="I204" s="229"/>
      <c r="J204" s="224"/>
      <c r="K204" s="224"/>
      <c r="L204" s="230"/>
      <c r="M204" s="231"/>
      <c r="N204" s="232"/>
      <c r="O204" s="232"/>
      <c r="P204" s="232"/>
      <c r="Q204" s="232"/>
      <c r="R204" s="232"/>
      <c r="S204" s="232"/>
      <c r="T204" s="233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T204" s="234" t="s">
        <v>124</v>
      </c>
      <c r="AU204" s="234" t="s">
        <v>86</v>
      </c>
      <c r="AV204" s="12" t="s">
        <v>86</v>
      </c>
      <c r="AW204" s="12" t="s">
        <v>32</v>
      </c>
      <c r="AX204" s="12" t="s">
        <v>84</v>
      </c>
      <c r="AY204" s="234" t="s">
        <v>116</v>
      </c>
    </row>
    <row r="205" s="2" customFormat="1" ht="16.5" customHeight="1">
      <c r="A205" s="38"/>
      <c r="B205" s="39"/>
      <c r="C205" s="210" t="s">
        <v>338</v>
      </c>
      <c r="D205" s="210" t="s">
        <v>117</v>
      </c>
      <c r="E205" s="211" t="s">
        <v>339</v>
      </c>
      <c r="F205" s="212" t="s">
        <v>340</v>
      </c>
      <c r="G205" s="213" t="s">
        <v>205</v>
      </c>
      <c r="H205" s="214">
        <v>330.75</v>
      </c>
      <c r="I205" s="215"/>
      <c r="J205" s="216">
        <f>ROUND(I205*H205,2)</f>
        <v>0</v>
      </c>
      <c r="K205" s="212" t="s">
        <v>121</v>
      </c>
      <c r="L205" s="44"/>
      <c r="M205" s="217" t="s">
        <v>1</v>
      </c>
      <c r="N205" s="218" t="s">
        <v>41</v>
      </c>
      <c r="O205" s="91"/>
      <c r="P205" s="219">
        <f>O205*H205</f>
        <v>0</v>
      </c>
      <c r="Q205" s="219">
        <v>0</v>
      </c>
      <c r="R205" s="219">
        <f>Q205*H205</f>
        <v>0</v>
      </c>
      <c r="S205" s="219">
        <v>0</v>
      </c>
      <c r="T205" s="220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21" t="s">
        <v>115</v>
      </c>
      <c r="AT205" s="221" t="s">
        <v>117</v>
      </c>
      <c r="AU205" s="221" t="s">
        <v>86</v>
      </c>
      <c r="AY205" s="17" t="s">
        <v>116</v>
      </c>
      <c r="BE205" s="222">
        <f>IF(N205="základní",J205,0)</f>
        <v>0</v>
      </c>
      <c r="BF205" s="222">
        <f>IF(N205="snížená",J205,0)</f>
        <v>0</v>
      </c>
      <c r="BG205" s="222">
        <f>IF(N205="zákl. přenesená",J205,0)</f>
        <v>0</v>
      </c>
      <c r="BH205" s="222">
        <f>IF(N205="sníž. přenesená",J205,0)</f>
        <v>0</v>
      </c>
      <c r="BI205" s="222">
        <f>IF(N205="nulová",J205,0)</f>
        <v>0</v>
      </c>
      <c r="BJ205" s="17" t="s">
        <v>84</v>
      </c>
      <c r="BK205" s="222">
        <f>ROUND(I205*H205,2)</f>
        <v>0</v>
      </c>
      <c r="BL205" s="17" t="s">
        <v>115</v>
      </c>
      <c r="BM205" s="221" t="s">
        <v>341</v>
      </c>
    </row>
    <row r="206" s="13" customFormat="1">
      <c r="A206" s="13"/>
      <c r="B206" s="235"/>
      <c r="C206" s="236"/>
      <c r="D206" s="225" t="s">
        <v>124</v>
      </c>
      <c r="E206" s="237" t="s">
        <v>1</v>
      </c>
      <c r="F206" s="238" t="s">
        <v>342</v>
      </c>
      <c r="G206" s="236"/>
      <c r="H206" s="237" t="s">
        <v>1</v>
      </c>
      <c r="I206" s="239"/>
      <c r="J206" s="236"/>
      <c r="K206" s="236"/>
      <c r="L206" s="240"/>
      <c r="M206" s="241"/>
      <c r="N206" s="242"/>
      <c r="O206" s="242"/>
      <c r="P206" s="242"/>
      <c r="Q206" s="242"/>
      <c r="R206" s="242"/>
      <c r="S206" s="242"/>
      <c r="T206" s="24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44" t="s">
        <v>124</v>
      </c>
      <c r="AU206" s="244" t="s">
        <v>86</v>
      </c>
      <c r="AV206" s="13" t="s">
        <v>84</v>
      </c>
      <c r="AW206" s="13" t="s">
        <v>32</v>
      </c>
      <c r="AX206" s="13" t="s">
        <v>76</v>
      </c>
      <c r="AY206" s="244" t="s">
        <v>116</v>
      </c>
    </row>
    <row r="207" s="12" customFormat="1">
      <c r="A207" s="12"/>
      <c r="B207" s="223"/>
      <c r="C207" s="224"/>
      <c r="D207" s="225" t="s">
        <v>124</v>
      </c>
      <c r="E207" s="226" t="s">
        <v>1</v>
      </c>
      <c r="F207" s="227" t="s">
        <v>318</v>
      </c>
      <c r="G207" s="224"/>
      <c r="H207" s="228">
        <v>330.75</v>
      </c>
      <c r="I207" s="229"/>
      <c r="J207" s="224"/>
      <c r="K207" s="224"/>
      <c r="L207" s="230"/>
      <c r="M207" s="231"/>
      <c r="N207" s="232"/>
      <c r="O207" s="232"/>
      <c r="P207" s="232"/>
      <c r="Q207" s="232"/>
      <c r="R207" s="232"/>
      <c r="S207" s="232"/>
      <c r="T207" s="233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T207" s="234" t="s">
        <v>124</v>
      </c>
      <c r="AU207" s="234" t="s">
        <v>86</v>
      </c>
      <c r="AV207" s="12" t="s">
        <v>86</v>
      </c>
      <c r="AW207" s="12" t="s">
        <v>32</v>
      </c>
      <c r="AX207" s="12" t="s">
        <v>84</v>
      </c>
      <c r="AY207" s="234" t="s">
        <v>116</v>
      </c>
    </row>
    <row r="208" s="2" customFormat="1" ht="24.15" customHeight="1">
      <c r="A208" s="38"/>
      <c r="B208" s="39"/>
      <c r="C208" s="210" t="s">
        <v>343</v>
      </c>
      <c r="D208" s="210" t="s">
        <v>117</v>
      </c>
      <c r="E208" s="211" t="s">
        <v>344</v>
      </c>
      <c r="F208" s="212" t="s">
        <v>345</v>
      </c>
      <c r="G208" s="213" t="s">
        <v>205</v>
      </c>
      <c r="H208" s="214">
        <v>333.75</v>
      </c>
      <c r="I208" s="215"/>
      <c r="J208" s="216">
        <f>ROUND(I208*H208,2)</f>
        <v>0</v>
      </c>
      <c r="K208" s="212" t="s">
        <v>121</v>
      </c>
      <c r="L208" s="44"/>
      <c r="M208" s="217" t="s">
        <v>1</v>
      </c>
      <c r="N208" s="218" t="s">
        <v>41</v>
      </c>
      <c r="O208" s="91"/>
      <c r="P208" s="219">
        <f>O208*H208</f>
        <v>0</v>
      </c>
      <c r="Q208" s="219">
        <v>0</v>
      </c>
      <c r="R208" s="219">
        <f>Q208*H208</f>
        <v>0</v>
      </c>
      <c r="S208" s="219">
        <v>0</v>
      </c>
      <c r="T208" s="220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21" t="s">
        <v>115</v>
      </c>
      <c r="AT208" s="221" t="s">
        <v>117</v>
      </c>
      <c r="AU208" s="221" t="s">
        <v>86</v>
      </c>
      <c r="AY208" s="17" t="s">
        <v>116</v>
      </c>
      <c r="BE208" s="222">
        <f>IF(N208="základní",J208,0)</f>
        <v>0</v>
      </c>
      <c r="BF208" s="222">
        <f>IF(N208="snížená",J208,0)</f>
        <v>0</v>
      </c>
      <c r="BG208" s="222">
        <f>IF(N208="zákl. přenesená",J208,0)</f>
        <v>0</v>
      </c>
      <c r="BH208" s="222">
        <f>IF(N208="sníž. přenesená",J208,0)</f>
        <v>0</v>
      </c>
      <c r="BI208" s="222">
        <f>IF(N208="nulová",J208,0)</f>
        <v>0</v>
      </c>
      <c r="BJ208" s="17" t="s">
        <v>84</v>
      </c>
      <c r="BK208" s="222">
        <f>ROUND(I208*H208,2)</f>
        <v>0</v>
      </c>
      <c r="BL208" s="17" t="s">
        <v>115</v>
      </c>
      <c r="BM208" s="221" t="s">
        <v>346</v>
      </c>
    </row>
    <row r="209" s="12" customFormat="1">
      <c r="A209" s="12"/>
      <c r="B209" s="223"/>
      <c r="C209" s="224"/>
      <c r="D209" s="225" t="s">
        <v>124</v>
      </c>
      <c r="E209" s="226" t="s">
        <v>1</v>
      </c>
      <c r="F209" s="227" t="s">
        <v>347</v>
      </c>
      <c r="G209" s="224"/>
      <c r="H209" s="228">
        <v>330.75</v>
      </c>
      <c r="I209" s="229"/>
      <c r="J209" s="224"/>
      <c r="K209" s="224"/>
      <c r="L209" s="230"/>
      <c r="M209" s="231"/>
      <c r="N209" s="232"/>
      <c r="O209" s="232"/>
      <c r="P209" s="232"/>
      <c r="Q209" s="232"/>
      <c r="R209" s="232"/>
      <c r="S209" s="232"/>
      <c r="T209" s="233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T209" s="234" t="s">
        <v>124</v>
      </c>
      <c r="AU209" s="234" t="s">
        <v>86</v>
      </c>
      <c r="AV209" s="12" t="s">
        <v>86</v>
      </c>
      <c r="AW209" s="12" t="s">
        <v>32</v>
      </c>
      <c r="AX209" s="12" t="s">
        <v>76</v>
      </c>
      <c r="AY209" s="234" t="s">
        <v>116</v>
      </c>
    </row>
    <row r="210" s="12" customFormat="1">
      <c r="A210" s="12"/>
      <c r="B210" s="223"/>
      <c r="C210" s="224"/>
      <c r="D210" s="225" t="s">
        <v>124</v>
      </c>
      <c r="E210" s="226" t="s">
        <v>1</v>
      </c>
      <c r="F210" s="227" t="s">
        <v>348</v>
      </c>
      <c r="G210" s="224"/>
      <c r="H210" s="228">
        <v>3</v>
      </c>
      <c r="I210" s="229"/>
      <c r="J210" s="224"/>
      <c r="K210" s="224"/>
      <c r="L210" s="230"/>
      <c r="M210" s="231"/>
      <c r="N210" s="232"/>
      <c r="O210" s="232"/>
      <c r="P210" s="232"/>
      <c r="Q210" s="232"/>
      <c r="R210" s="232"/>
      <c r="S210" s="232"/>
      <c r="T210" s="233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T210" s="234" t="s">
        <v>124</v>
      </c>
      <c r="AU210" s="234" t="s">
        <v>86</v>
      </c>
      <c r="AV210" s="12" t="s">
        <v>86</v>
      </c>
      <c r="AW210" s="12" t="s">
        <v>32</v>
      </c>
      <c r="AX210" s="12" t="s">
        <v>76</v>
      </c>
      <c r="AY210" s="234" t="s">
        <v>116</v>
      </c>
    </row>
    <row r="211" s="15" customFormat="1">
      <c r="A211" s="15"/>
      <c r="B211" s="256"/>
      <c r="C211" s="257"/>
      <c r="D211" s="225" t="s">
        <v>124</v>
      </c>
      <c r="E211" s="258" t="s">
        <v>1</v>
      </c>
      <c r="F211" s="259" t="s">
        <v>221</v>
      </c>
      <c r="G211" s="257"/>
      <c r="H211" s="260">
        <v>333.75</v>
      </c>
      <c r="I211" s="261"/>
      <c r="J211" s="257"/>
      <c r="K211" s="257"/>
      <c r="L211" s="262"/>
      <c r="M211" s="263"/>
      <c r="N211" s="264"/>
      <c r="O211" s="264"/>
      <c r="P211" s="264"/>
      <c r="Q211" s="264"/>
      <c r="R211" s="264"/>
      <c r="S211" s="264"/>
      <c r="T211" s="26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T211" s="266" t="s">
        <v>124</v>
      </c>
      <c r="AU211" s="266" t="s">
        <v>86</v>
      </c>
      <c r="AV211" s="15" t="s">
        <v>115</v>
      </c>
      <c r="AW211" s="15" t="s">
        <v>32</v>
      </c>
      <c r="AX211" s="15" t="s">
        <v>84</v>
      </c>
      <c r="AY211" s="266" t="s">
        <v>116</v>
      </c>
    </row>
    <row r="212" s="2" customFormat="1" ht="24.15" customHeight="1">
      <c r="A212" s="38"/>
      <c r="B212" s="39"/>
      <c r="C212" s="210" t="s">
        <v>349</v>
      </c>
      <c r="D212" s="210" t="s">
        <v>117</v>
      </c>
      <c r="E212" s="211" t="s">
        <v>350</v>
      </c>
      <c r="F212" s="212" t="s">
        <v>351</v>
      </c>
      <c r="G212" s="213" t="s">
        <v>205</v>
      </c>
      <c r="H212" s="214">
        <v>304.52999999999997</v>
      </c>
      <c r="I212" s="215"/>
      <c r="J212" s="216">
        <f>ROUND(I212*H212,2)</f>
        <v>0</v>
      </c>
      <c r="K212" s="212" t="s">
        <v>121</v>
      </c>
      <c r="L212" s="44"/>
      <c r="M212" s="217" t="s">
        <v>1</v>
      </c>
      <c r="N212" s="218" t="s">
        <v>41</v>
      </c>
      <c r="O212" s="91"/>
      <c r="P212" s="219">
        <f>O212*H212</f>
        <v>0</v>
      </c>
      <c r="Q212" s="219">
        <v>0.10434</v>
      </c>
      <c r="R212" s="219">
        <f>Q212*H212</f>
        <v>31.7746602</v>
      </c>
      <c r="S212" s="219">
        <v>0</v>
      </c>
      <c r="T212" s="220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21" t="s">
        <v>115</v>
      </c>
      <c r="AT212" s="221" t="s">
        <v>117</v>
      </c>
      <c r="AU212" s="221" t="s">
        <v>86</v>
      </c>
      <c r="AY212" s="17" t="s">
        <v>116</v>
      </c>
      <c r="BE212" s="222">
        <f>IF(N212="základní",J212,0)</f>
        <v>0</v>
      </c>
      <c r="BF212" s="222">
        <f>IF(N212="snížená",J212,0)</f>
        <v>0</v>
      </c>
      <c r="BG212" s="222">
        <f>IF(N212="zákl. přenesená",J212,0)</f>
        <v>0</v>
      </c>
      <c r="BH212" s="222">
        <f>IF(N212="sníž. přenesená",J212,0)</f>
        <v>0</v>
      </c>
      <c r="BI212" s="222">
        <f>IF(N212="nulová",J212,0)</f>
        <v>0</v>
      </c>
      <c r="BJ212" s="17" t="s">
        <v>84</v>
      </c>
      <c r="BK212" s="222">
        <f>ROUND(I212*H212,2)</f>
        <v>0</v>
      </c>
      <c r="BL212" s="17" t="s">
        <v>115</v>
      </c>
      <c r="BM212" s="221" t="s">
        <v>352</v>
      </c>
    </row>
    <row r="213" s="12" customFormat="1">
      <c r="A213" s="12"/>
      <c r="B213" s="223"/>
      <c r="C213" s="224"/>
      <c r="D213" s="225" t="s">
        <v>124</v>
      </c>
      <c r="E213" s="226" t="s">
        <v>1</v>
      </c>
      <c r="F213" s="227" t="s">
        <v>353</v>
      </c>
      <c r="G213" s="224"/>
      <c r="H213" s="228">
        <v>252.53</v>
      </c>
      <c r="I213" s="229"/>
      <c r="J213" s="224"/>
      <c r="K213" s="224"/>
      <c r="L213" s="230"/>
      <c r="M213" s="231"/>
      <c r="N213" s="232"/>
      <c r="O213" s="232"/>
      <c r="P213" s="232"/>
      <c r="Q213" s="232"/>
      <c r="R213" s="232"/>
      <c r="S213" s="232"/>
      <c r="T213" s="233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T213" s="234" t="s">
        <v>124</v>
      </c>
      <c r="AU213" s="234" t="s">
        <v>86</v>
      </c>
      <c r="AV213" s="12" t="s">
        <v>86</v>
      </c>
      <c r="AW213" s="12" t="s">
        <v>32</v>
      </c>
      <c r="AX213" s="12" t="s">
        <v>76</v>
      </c>
      <c r="AY213" s="234" t="s">
        <v>116</v>
      </c>
    </row>
    <row r="214" s="12" customFormat="1">
      <c r="A214" s="12"/>
      <c r="B214" s="223"/>
      <c r="C214" s="224"/>
      <c r="D214" s="225" t="s">
        <v>124</v>
      </c>
      <c r="E214" s="226" t="s">
        <v>1</v>
      </c>
      <c r="F214" s="227" t="s">
        <v>354</v>
      </c>
      <c r="G214" s="224"/>
      <c r="H214" s="228">
        <v>52</v>
      </c>
      <c r="I214" s="229"/>
      <c r="J214" s="224"/>
      <c r="K214" s="224"/>
      <c r="L214" s="230"/>
      <c r="M214" s="231"/>
      <c r="N214" s="232"/>
      <c r="O214" s="232"/>
      <c r="P214" s="232"/>
      <c r="Q214" s="232"/>
      <c r="R214" s="232"/>
      <c r="S214" s="232"/>
      <c r="T214" s="233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T214" s="234" t="s">
        <v>124</v>
      </c>
      <c r="AU214" s="234" t="s">
        <v>86</v>
      </c>
      <c r="AV214" s="12" t="s">
        <v>86</v>
      </c>
      <c r="AW214" s="12" t="s">
        <v>32</v>
      </c>
      <c r="AX214" s="12" t="s">
        <v>76</v>
      </c>
      <c r="AY214" s="234" t="s">
        <v>116</v>
      </c>
    </row>
    <row r="215" s="15" customFormat="1">
      <c r="A215" s="15"/>
      <c r="B215" s="256"/>
      <c r="C215" s="257"/>
      <c r="D215" s="225" t="s">
        <v>124</v>
      </c>
      <c r="E215" s="258" t="s">
        <v>1</v>
      </c>
      <c r="F215" s="259" t="s">
        <v>221</v>
      </c>
      <c r="G215" s="257"/>
      <c r="H215" s="260">
        <v>304.52999999999997</v>
      </c>
      <c r="I215" s="261"/>
      <c r="J215" s="257"/>
      <c r="K215" s="257"/>
      <c r="L215" s="262"/>
      <c r="M215" s="263"/>
      <c r="N215" s="264"/>
      <c r="O215" s="264"/>
      <c r="P215" s="264"/>
      <c r="Q215" s="264"/>
      <c r="R215" s="264"/>
      <c r="S215" s="264"/>
      <c r="T215" s="26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T215" s="266" t="s">
        <v>124</v>
      </c>
      <c r="AU215" s="266" t="s">
        <v>86</v>
      </c>
      <c r="AV215" s="15" t="s">
        <v>115</v>
      </c>
      <c r="AW215" s="15" t="s">
        <v>32</v>
      </c>
      <c r="AX215" s="15" t="s">
        <v>84</v>
      </c>
      <c r="AY215" s="266" t="s">
        <v>116</v>
      </c>
    </row>
    <row r="216" s="13" customFormat="1">
      <c r="A216" s="13"/>
      <c r="B216" s="235"/>
      <c r="C216" s="236"/>
      <c r="D216" s="225" t="s">
        <v>124</v>
      </c>
      <c r="E216" s="237" t="s">
        <v>1</v>
      </c>
      <c r="F216" s="238" t="s">
        <v>355</v>
      </c>
      <c r="G216" s="236"/>
      <c r="H216" s="237" t="s">
        <v>1</v>
      </c>
      <c r="I216" s="239"/>
      <c r="J216" s="236"/>
      <c r="K216" s="236"/>
      <c r="L216" s="240"/>
      <c r="M216" s="241"/>
      <c r="N216" s="242"/>
      <c r="O216" s="242"/>
      <c r="P216" s="242"/>
      <c r="Q216" s="242"/>
      <c r="R216" s="242"/>
      <c r="S216" s="242"/>
      <c r="T216" s="24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44" t="s">
        <v>124</v>
      </c>
      <c r="AU216" s="244" t="s">
        <v>86</v>
      </c>
      <c r="AV216" s="13" t="s">
        <v>84</v>
      </c>
      <c r="AW216" s="13" t="s">
        <v>32</v>
      </c>
      <c r="AX216" s="13" t="s">
        <v>76</v>
      </c>
      <c r="AY216" s="244" t="s">
        <v>116</v>
      </c>
    </row>
    <row r="217" s="2" customFormat="1" ht="24.15" customHeight="1">
      <c r="A217" s="38"/>
      <c r="B217" s="39"/>
      <c r="C217" s="210" t="s">
        <v>356</v>
      </c>
      <c r="D217" s="210" t="s">
        <v>117</v>
      </c>
      <c r="E217" s="211" t="s">
        <v>357</v>
      </c>
      <c r="F217" s="212" t="s">
        <v>358</v>
      </c>
      <c r="G217" s="213" t="s">
        <v>205</v>
      </c>
      <c r="H217" s="214">
        <v>19</v>
      </c>
      <c r="I217" s="215"/>
      <c r="J217" s="216">
        <f>ROUND(I217*H217,2)</f>
        <v>0</v>
      </c>
      <c r="K217" s="212" t="s">
        <v>121</v>
      </c>
      <c r="L217" s="44"/>
      <c r="M217" s="217" t="s">
        <v>1</v>
      </c>
      <c r="N217" s="218" t="s">
        <v>41</v>
      </c>
      <c r="O217" s="91"/>
      <c r="P217" s="219">
        <f>O217*H217</f>
        <v>0</v>
      </c>
      <c r="Q217" s="219">
        <v>0.15620000000000001</v>
      </c>
      <c r="R217" s="219">
        <f>Q217*H217</f>
        <v>2.9678</v>
      </c>
      <c r="S217" s="219">
        <v>0</v>
      </c>
      <c r="T217" s="220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221" t="s">
        <v>115</v>
      </c>
      <c r="AT217" s="221" t="s">
        <v>117</v>
      </c>
      <c r="AU217" s="221" t="s">
        <v>86</v>
      </c>
      <c r="AY217" s="17" t="s">
        <v>116</v>
      </c>
      <c r="BE217" s="222">
        <f>IF(N217="základní",J217,0)</f>
        <v>0</v>
      </c>
      <c r="BF217" s="222">
        <f>IF(N217="snížená",J217,0)</f>
        <v>0</v>
      </c>
      <c r="BG217" s="222">
        <f>IF(N217="zákl. přenesená",J217,0)</f>
        <v>0</v>
      </c>
      <c r="BH217" s="222">
        <f>IF(N217="sníž. přenesená",J217,0)</f>
        <v>0</v>
      </c>
      <c r="BI217" s="222">
        <f>IF(N217="nulová",J217,0)</f>
        <v>0</v>
      </c>
      <c r="BJ217" s="17" t="s">
        <v>84</v>
      </c>
      <c r="BK217" s="222">
        <f>ROUND(I217*H217,2)</f>
        <v>0</v>
      </c>
      <c r="BL217" s="17" t="s">
        <v>115</v>
      </c>
      <c r="BM217" s="221" t="s">
        <v>359</v>
      </c>
    </row>
    <row r="218" s="13" customFormat="1">
      <c r="A218" s="13"/>
      <c r="B218" s="235"/>
      <c r="C218" s="236"/>
      <c r="D218" s="225" t="s">
        <v>124</v>
      </c>
      <c r="E218" s="237" t="s">
        <v>1</v>
      </c>
      <c r="F218" s="238" t="s">
        <v>360</v>
      </c>
      <c r="G218" s="236"/>
      <c r="H218" s="237" t="s">
        <v>1</v>
      </c>
      <c r="I218" s="239"/>
      <c r="J218" s="236"/>
      <c r="K218" s="236"/>
      <c r="L218" s="240"/>
      <c r="M218" s="241"/>
      <c r="N218" s="242"/>
      <c r="O218" s="242"/>
      <c r="P218" s="242"/>
      <c r="Q218" s="242"/>
      <c r="R218" s="242"/>
      <c r="S218" s="242"/>
      <c r="T218" s="24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44" t="s">
        <v>124</v>
      </c>
      <c r="AU218" s="244" t="s">
        <v>86</v>
      </c>
      <c r="AV218" s="13" t="s">
        <v>84</v>
      </c>
      <c r="AW218" s="13" t="s">
        <v>32</v>
      </c>
      <c r="AX218" s="13" t="s">
        <v>76</v>
      </c>
      <c r="AY218" s="244" t="s">
        <v>116</v>
      </c>
    </row>
    <row r="219" s="12" customFormat="1">
      <c r="A219" s="12"/>
      <c r="B219" s="223"/>
      <c r="C219" s="224"/>
      <c r="D219" s="225" t="s">
        <v>124</v>
      </c>
      <c r="E219" s="226" t="s">
        <v>1</v>
      </c>
      <c r="F219" s="227" t="s">
        <v>361</v>
      </c>
      <c r="G219" s="224"/>
      <c r="H219" s="228">
        <v>19</v>
      </c>
      <c r="I219" s="229"/>
      <c r="J219" s="224"/>
      <c r="K219" s="224"/>
      <c r="L219" s="230"/>
      <c r="M219" s="231"/>
      <c r="N219" s="232"/>
      <c r="O219" s="232"/>
      <c r="P219" s="232"/>
      <c r="Q219" s="232"/>
      <c r="R219" s="232"/>
      <c r="S219" s="232"/>
      <c r="T219" s="233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T219" s="234" t="s">
        <v>124</v>
      </c>
      <c r="AU219" s="234" t="s">
        <v>86</v>
      </c>
      <c r="AV219" s="12" t="s">
        <v>86</v>
      </c>
      <c r="AW219" s="12" t="s">
        <v>32</v>
      </c>
      <c r="AX219" s="12" t="s">
        <v>84</v>
      </c>
      <c r="AY219" s="234" t="s">
        <v>116</v>
      </c>
    </row>
    <row r="220" s="13" customFormat="1">
      <c r="A220" s="13"/>
      <c r="B220" s="235"/>
      <c r="C220" s="236"/>
      <c r="D220" s="225" t="s">
        <v>124</v>
      </c>
      <c r="E220" s="237" t="s">
        <v>1</v>
      </c>
      <c r="F220" s="238" t="s">
        <v>355</v>
      </c>
      <c r="G220" s="236"/>
      <c r="H220" s="237" t="s">
        <v>1</v>
      </c>
      <c r="I220" s="239"/>
      <c r="J220" s="236"/>
      <c r="K220" s="236"/>
      <c r="L220" s="240"/>
      <c r="M220" s="241"/>
      <c r="N220" s="242"/>
      <c r="O220" s="242"/>
      <c r="P220" s="242"/>
      <c r="Q220" s="242"/>
      <c r="R220" s="242"/>
      <c r="S220" s="242"/>
      <c r="T220" s="24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44" t="s">
        <v>124</v>
      </c>
      <c r="AU220" s="244" t="s">
        <v>86</v>
      </c>
      <c r="AV220" s="13" t="s">
        <v>84</v>
      </c>
      <c r="AW220" s="13" t="s">
        <v>32</v>
      </c>
      <c r="AX220" s="13" t="s">
        <v>76</v>
      </c>
      <c r="AY220" s="244" t="s">
        <v>116</v>
      </c>
    </row>
    <row r="221" s="2" customFormat="1" ht="16.5" customHeight="1">
      <c r="A221" s="38"/>
      <c r="B221" s="39"/>
      <c r="C221" s="210" t="s">
        <v>362</v>
      </c>
      <c r="D221" s="210" t="s">
        <v>117</v>
      </c>
      <c r="E221" s="211" t="s">
        <v>363</v>
      </c>
      <c r="F221" s="212" t="s">
        <v>364</v>
      </c>
      <c r="G221" s="213" t="s">
        <v>205</v>
      </c>
      <c r="H221" s="214">
        <v>252.53</v>
      </c>
      <c r="I221" s="215"/>
      <c r="J221" s="216">
        <f>ROUND(I221*H221,2)</f>
        <v>0</v>
      </c>
      <c r="K221" s="212" t="s">
        <v>121</v>
      </c>
      <c r="L221" s="44"/>
      <c r="M221" s="217" t="s">
        <v>1</v>
      </c>
      <c r="N221" s="218" t="s">
        <v>41</v>
      </c>
      <c r="O221" s="91"/>
      <c r="P221" s="219">
        <f>O221*H221</f>
        <v>0</v>
      </c>
      <c r="Q221" s="219">
        <v>0</v>
      </c>
      <c r="R221" s="219">
        <f>Q221*H221</f>
        <v>0</v>
      </c>
      <c r="S221" s="219">
        <v>0</v>
      </c>
      <c r="T221" s="220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21" t="s">
        <v>115</v>
      </c>
      <c r="AT221" s="221" t="s">
        <v>117</v>
      </c>
      <c r="AU221" s="221" t="s">
        <v>86</v>
      </c>
      <c r="AY221" s="17" t="s">
        <v>116</v>
      </c>
      <c r="BE221" s="222">
        <f>IF(N221="základní",J221,0)</f>
        <v>0</v>
      </c>
      <c r="BF221" s="222">
        <f>IF(N221="snížená",J221,0)</f>
        <v>0</v>
      </c>
      <c r="BG221" s="222">
        <f>IF(N221="zákl. přenesená",J221,0)</f>
        <v>0</v>
      </c>
      <c r="BH221" s="222">
        <f>IF(N221="sníž. přenesená",J221,0)</f>
        <v>0</v>
      </c>
      <c r="BI221" s="222">
        <f>IF(N221="nulová",J221,0)</f>
        <v>0</v>
      </c>
      <c r="BJ221" s="17" t="s">
        <v>84</v>
      </c>
      <c r="BK221" s="222">
        <f>ROUND(I221*H221,2)</f>
        <v>0</v>
      </c>
      <c r="BL221" s="17" t="s">
        <v>115</v>
      </c>
      <c r="BM221" s="221" t="s">
        <v>365</v>
      </c>
    </row>
    <row r="222" s="13" customFormat="1">
      <c r="A222" s="13"/>
      <c r="B222" s="235"/>
      <c r="C222" s="236"/>
      <c r="D222" s="225" t="s">
        <v>124</v>
      </c>
      <c r="E222" s="237" t="s">
        <v>1</v>
      </c>
      <c r="F222" s="238" t="s">
        <v>366</v>
      </c>
      <c r="G222" s="236"/>
      <c r="H222" s="237" t="s">
        <v>1</v>
      </c>
      <c r="I222" s="239"/>
      <c r="J222" s="236"/>
      <c r="K222" s="236"/>
      <c r="L222" s="240"/>
      <c r="M222" s="241"/>
      <c r="N222" s="242"/>
      <c r="O222" s="242"/>
      <c r="P222" s="242"/>
      <c r="Q222" s="242"/>
      <c r="R222" s="242"/>
      <c r="S222" s="242"/>
      <c r="T222" s="24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4" t="s">
        <v>124</v>
      </c>
      <c r="AU222" s="244" t="s">
        <v>86</v>
      </c>
      <c r="AV222" s="13" t="s">
        <v>84</v>
      </c>
      <c r="AW222" s="13" t="s">
        <v>32</v>
      </c>
      <c r="AX222" s="13" t="s">
        <v>76</v>
      </c>
      <c r="AY222" s="244" t="s">
        <v>116</v>
      </c>
    </row>
    <row r="223" s="12" customFormat="1">
      <c r="A223" s="12"/>
      <c r="B223" s="223"/>
      <c r="C223" s="224"/>
      <c r="D223" s="225" t="s">
        <v>124</v>
      </c>
      <c r="E223" s="226" t="s">
        <v>1</v>
      </c>
      <c r="F223" s="227" t="s">
        <v>367</v>
      </c>
      <c r="G223" s="224"/>
      <c r="H223" s="228">
        <v>252.53</v>
      </c>
      <c r="I223" s="229"/>
      <c r="J223" s="224"/>
      <c r="K223" s="224"/>
      <c r="L223" s="230"/>
      <c r="M223" s="231"/>
      <c r="N223" s="232"/>
      <c r="O223" s="232"/>
      <c r="P223" s="232"/>
      <c r="Q223" s="232"/>
      <c r="R223" s="232"/>
      <c r="S223" s="232"/>
      <c r="T223" s="233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T223" s="234" t="s">
        <v>124</v>
      </c>
      <c r="AU223" s="234" t="s">
        <v>86</v>
      </c>
      <c r="AV223" s="12" t="s">
        <v>86</v>
      </c>
      <c r="AW223" s="12" t="s">
        <v>32</v>
      </c>
      <c r="AX223" s="12" t="s">
        <v>84</v>
      </c>
      <c r="AY223" s="234" t="s">
        <v>116</v>
      </c>
    </row>
    <row r="224" s="2" customFormat="1" ht="24.15" customHeight="1">
      <c r="A224" s="38"/>
      <c r="B224" s="39"/>
      <c r="C224" s="210" t="s">
        <v>368</v>
      </c>
      <c r="D224" s="210" t="s">
        <v>117</v>
      </c>
      <c r="E224" s="211" t="s">
        <v>369</v>
      </c>
      <c r="F224" s="212" t="s">
        <v>370</v>
      </c>
      <c r="G224" s="213" t="s">
        <v>205</v>
      </c>
      <c r="H224" s="214">
        <v>252.53</v>
      </c>
      <c r="I224" s="215"/>
      <c r="J224" s="216">
        <f>ROUND(I224*H224,2)</f>
        <v>0</v>
      </c>
      <c r="K224" s="212" t="s">
        <v>121</v>
      </c>
      <c r="L224" s="44"/>
      <c r="M224" s="217" t="s">
        <v>1</v>
      </c>
      <c r="N224" s="218" t="s">
        <v>41</v>
      </c>
      <c r="O224" s="91"/>
      <c r="P224" s="219">
        <f>O224*H224</f>
        <v>0</v>
      </c>
      <c r="Q224" s="219">
        <v>0</v>
      </c>
      <c r="R224" s="219">
        <f>Q224*H224</f>
        <v>0</v>
      </c>
      <c r="S224" s="219">
        <v>0</v>
      </c>
      <c r="T224" s="220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21" t="s">
        <v>115</v>
      </c>
      <c r="AT224" s="221" t="s">
        <v>117</v>
      </c>
      <c r="AU224" s="221" t="s">
        <v>86</v>
      </c>
      <c r="AY224" s="17" t="s">
        <v>116</v>
      </c>
      <c r="BE224" s="222">
        <f>IF(N224="základní",J224,0)</f>
        <v>0</v>
      </c>
      <c r="BF224" s="222">
        <f>IF(N224="snížená",J224,0)</f>
        <v>0</v>
      </c>
      <c r="BG224" s="222">
        <f>IF(N224="zákl. přenesená",J224,0)</f>
        <v>0</v>
      </c>
      <c r="BH224" s="222">
        <f>IF(N224="sníž. přenesená",J224,0)</f>
        <v>0</v>
      </c>
      <c r="BI224" s="222">
        <f>IF(N224="nulová",J224,0)</f>
        <v>0</v>
      </c>
      <c r="BJ224" s="17" t="s">
        <v>84</v>
      </c>
      <c r="BK224" s="222">
        <f>ROUND(I224*H224,2)</f>
        <v>0</v>
      </c>
      <c r="BL224" s="17" t="s">
        <v>115</v>
      </c>
      <c r="BM224" s="221" t="s">
        <v>371</v>
      </c>
    </row>
    <row r="225" s="13" customFormat="1">
      <c r="A225" s="13"/>
      <c r="B225" s="235"/>
      <c r="C225" s="236"/>
      <c r="D225" s="225" t="s">
        <v>124</v>
      </c>
      <c r="E225" s="237" t="s">
        <v>1</v>
      </c>
      <c r="F225" s="238" t="s">
        <v>372</v>
      </c>
      <c r="G225" s="236"/>
      <c r="H225" s="237" t="s">
        <v>1</v>
      </c>
      <c r="I225" s="239"/>
      <c r="J225" s="236"/>
      <c r="K225" s="236"/>
      <c r="L225" s="240"/>
      <c r="M225" s="241"/>
      <c r="N225" s="242"/>
      <c r="O225" s="242"/>
      <c r="P225" s="242"/>
      <c r="Q225" s="242"/>
      <c r="R225" s="242"/>
      <c r="S225" s="242"/>
      <c r="T225" s="24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44" t="s">
        <v>124</v>
      </c>
      <c r="AU225" s="244" t="s">
        <v>86</v>
      </c>
      <c r="AV225" s="13" t="s">
        <v>84</v>
      </c>
      <c r="AW225" s="13" t="s">
        <v>32</v>
      </c>
      <c r="AX225" s="13" t="s">
        <v>76</v>
      </c>
      <c r="AY225" s="244" t="s">
        <v>116</v>
      </c>
    </row>
    <row r="226" s="12" customFormat="1">
      <c r="A226" s="12"/>
      <c r="B226" s="223"/>
      <c r="C226" s="224"/>
      <c r="D226" s="225" t="s">
        <v>124</v>
      </c>
      <c r="E226" s="226" t="s">
        <v>1</v>
      </c>
      <c r="F226" s="227" t="s">
        <v>373</v>
      </c>
      <c r="G226" s="224"/>
      <c r="H226" s="228">
        <v>252.53</v>
      </c>
      <c r="I226" s="229"/>
      <c r="J226" s="224"/>
      <c r="K226" s="224"/>
      <c r="L226" s="230"/>
      <c r="M226" s="231"/>
      <c r="N226" s="232"/>
      <c r="O226" s="232"/>
      <c r="P226" s="232"/>
      <c r="Q226" s="232"/>
      <c r="R226" s="232"/>
      <c r="S226" s="232"/>
      <c r="T226" s="233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T226" s="234" t="s">
        <v>124</v>
      </c>
      <c r="AU226" s="234" t="s">
        <v>86</v>
      </c>
      <c r="AV226" s="12" t="s">
        <v>86</v>
      </c>
      <c r="AW226" s="12" t="s">
        <v>32</v>
      </c>
      <c r="AX226" s="12" t="s">
        <v>84</v>
      </c>
      <c r="AY226" s="234" t="s">
        <v>116</v>
      </c>
    </row>
    <row r="227" s="11" customFormat="1" ht="22.8" customHeight="1">
      <c r="A227" s="11"/>
      <c r="B227" s="196"/>
      <c r="C227" s="197"/>
      <c r="D227" s="198" t="s">
        <v>75</v>
      </c>
      <c r="E227" s="254" t="s">
        <v>167</v>
      </c>
      <c r="F227" s="254" t="s">
        <v>374</v>
      </c>
      <c r="G227" s="197"/>
      <c r="H227" s="197"/>
      <c r="I227" s="200"/>
      <c r="J227" s="255">
        <f>BK227</f>
        <v>0</v>
      </c>
      <c r="K227" s="197"/>
      <c r="L227" s="202"/>
      <c r="M227" s="203"/>
      <c r="N227" s="204"/>
      <c r="O227" s="204"/>
      <c r="P227" s="205">
        <f>SUM(P228:P240)</f>
        <v>0</v>
      </c>
      <c r="Q227" s="204"/>
      <c r="R227" s="205">
        <f>SUM(R228:R240)</f>
        <v>0.18965775999999998</v>
      </c>
      <c r="S227" s="204"/>
      <c r="T227" s="206">
        <f>SUM(T228:T240)</f>
        <v>0</v>
      </c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R227" s="207" t="s">
        <v>84</v>
      </c>
      <c r="AT227" s="208" t="s">
        <v>75</v>
      </c>
      <c r="AU227" s="208" t="s">
        <v>84</v>
      </c>
      <c r="AY227" s="207" t="s">
        <v>116</v>
      </c>
      <c r="BK227" s="209">
        <f>SUM(BK228:BK240)</f>
        <v>0</v>
      </c>
    </row>
    <row r="228" s="2" customFormat="1" ht="21.75" customHeight="1">
      <c r="A228" s="38"/>
      <c r="B228" s="39"/>
      <c r="C228" s="210" t="s">
        <v>375</v>
      </c>
      <c r="D228" s="210" t="s">
        <v>117</v>
      </c>
      <c r="E228" s="211" t="s">
        <v>376</v>
      </c>
      <c r="F228" s="212" t="s">
        <v>377</v>
      </c>
      <c r="G228" s="213" t="s">
        <v>378</v>
      </c>
      <c r="H228" s="214">
        <v>9.4000000000000004</v>
      </c>
      <c r="I228" s="215"/>
      <c r="J228" s="216">
        <f>ROUND(I228*H228,2)</f>
        <v>0</v>
      </c>
      <c r="K228" s="212" t="s">
        <v>121</v>
      </c>
      <c r="L228" s="44"/>
      <c r="M228" s="217" t="s">
        <v>1</v>
      </c>
      <c r="N228" s="218" t="s">
        <v>41</v>
      </c>
      <c r="O228" s="91"/>
      <c r="P228" s="219">
        <f>O228*H228</f>
        <v>0</v>
      </c>
      <c r="Q228" s="219">
        <v>0</v>
      </c>
      <c r="R228" s="219">
        <f>Q228*H228</f>
        <v>0</v>
      </c>
      <c r="S228" s="219">
        <v>0</v>
      </c>
      <c r="T228" s="220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221" t="s">
        <v>115</v>
      </c>
      <c r="AT228" s="221" t="s">
        <v>117</v>
      </c>
      <c r="AU228" s="221" t="s">
        <v>86</v>
      </c>
      <c r="AY228" s="17" t="s">
        <v>116</v>
      </c>
      <c r="BE228" s="222">
        <f>IF(N228="základní",J228,0)</f>
        <v>0</v>
      </c>
      <c r="BF228" s="222">
        <f>IF(N228="snížená",J228,0)</f>
        <v>0</v>
      </c>
      <c r="BG228" s="222">
        <f>IF(N228="zákl. přenesená",J228,0)</f>
        <v>0</v>
      </c>
      <c r="BH228" s="222">
        <f>IF(N228="sníž. přenesená",J228,0)</f>
        <v>0</v>
      </c>
      <c r="BI228" s="222">
        <f>IF(N228="nulová",J228,0)</f>
        <v>0</v>
      </c>
      <c r="BJ228" s="17" t="s">
        <v>84</v>
      </c>
      <c r="BK228" s="222">
        <f>ROUND(I228*H228,2)</f>
        <v>0</v>
      </c>
      <c r="BL228" s="17" t="s">
        <v>115</v>
      </c>
      <c r="BM228" s="221" t="s">
        <v>379</v>
      </c>
    </row>
    <row r="229" s="12" customFormat="1">
      <c r="A229" s="12"/>
      <c r="B229" s="223"/>
      <c r="C229" s="224"/>
      <c r="D229" s="225" t="s">
        <v>124</v>
      </c>
      <c r="E229" s="226" t="s">
        <v>1</v>
      </c>
      <c r="F229" s="227" t="s">
        <v>380</v>
      </c>
      <c r="G229" s="224"/>
      <c r="H229" s="228">
        <v>9.4000000000000004</v>
      </c>
      <c r="I229" s="229"/>
      <c r="J229" s="224"/>
      <c r="K229" s="224"/>
      <c r="L229" s="230"/>
      <c r="M229" s="231"/>
      <c r="N229" s="232"/>
      <c r="O229" s="232"/>
      <c r="P229" s="232"/>
      <c r="Q229" s="232"/>
      <c r="R229" s="232"/>
      <c r="S229" s="232"/>
      <c r="T229" s="233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T229" s="234" t="s">
        <v>124</v>
      </c>
      <c r="AU229" s="234" t="s">
        <v>86</v>
      </c>
      <c r="AV229" s="12" t="s">
        <v>86</v>
      </c>
      <c r="AW229" s="12" t="s">
        <v>32</v>
      </c>
      <c r="AX229" s="12" t="s">
        <v>84</v>
      </c>
      <c r="AY229" s="234" t="s">
        <v>116</v>
      </c>
    </row>
    <row r="230" s="2" customFormat="1" ht="24.15" customHeight="1">
      <c r="A230" s="38"/>
      <c r="B230" s="39"/>
      <c r="C230" s="210" t="s">
        <v>381</v>
      </c>
      <c r="D230" s="210" t="s">
        <v>117</v>
      </c>
      <c r="E230" s="211" t="s">
        <v>382</v>
      </c>
      <c r="F230" s="212" t="s">
        <v>383</v>
      </c>
      <c r="G230" s="213" t="s">
        <v>378</v>
      </c>
      <c r="H230" s="214">
        <v>9.4000000000000004</v>
      </c>
      <c r="I230" s="215"/>
      <c r="J230" s="216">
        <f>ROUND(I230*H230,2)</f>
        <v>0</v>
      </c>
      <c r="K230" s="212" t="s">
        <v>121</v>
      </c>
      <c r="L230" s="44"/>
      <c r="M230" s="217" t="s">
        <v>1</v>
      </c>
      <c r="N230" s="218" t="s">
        <v>41</v>
      </c>
      <c r="O230" s="91"/>
      <c r="P230" s="219">
        <f>O230*H230</f>
        <v>0</v>
      </c>
      <c r="Q230" s="219">
        <v>0.00027999999999999998</v>
      </c>
      <c r="R230" s="219">
        <f>Q230*H230</f>
        <v>0.0026319999999999998</v>
      </c>
      <c r="S230" s="219">
        <v>0</v>
      </c>
      <c r="T230" s="220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21" t="s">
        <v>115</v>
      </c>
      <c r="AT230" s="221" t="s">
        <v>117</v>
      </c>
      <c r="AU230" s="221" t="s">
        <v>86</v>
      </c>
      <c r="AY230" s="17" t="s">
        <v>116</v>
      </c>
      <c r="BE230" s="222">
        <f>IF(N230="základní",J230,0)</f>
        <v>0</v>
      </c>
      <c r="BF230" s="222">
        <f>IF(N230="snížená",J230,0)</f>
        <v>0</v>
      </c>
      <c r="BG230" s="222">
        <f>IF(N230="zákl. přenesená",J230,0)</f>
        <v>0</v>
      </c>
      <c r="BH230" s="222">
        <f>IF(N230="sníž. přenesená",J230,0)</f>
        <v>0</v>
      </c>
      <c r="BI230" s="222">
        <f>IF(N230="nulová",J230,0)</f>
        <v>0</v>
      </c>
      <c r="BJ230" s="17" t="s">
        <v>84</v>
      </c>
      <c r="BK230" s="222">
        <f>ROUND(I230*H230,2)</f>
        <v>0</v>
      </c>
      <c r="BL230" s="17" t="s">
        <v>115</v>
      </c>
      <c r="BM230" s="221" t="s">
        <v>384</v>
      </c>
    </row>
    <row r="231" s="12" customFormat="1">
      <c r="A231" s="12"/>
      <c r="B231" s="223"/>
      <c r="C231" s="224"/>
      <c r="D231" s="225" t="s">
        <v>124</v>
      </c>
      <c r="E231" s="226" t="s">
        <v>1</v>
      </c>
      <c r="F231" s="227" t="s">
        <v>380</v>
      </c>
      <c r="G231" s="224"/>
      <c r="H231" s="228">
        <v>9.4000000000000004</v>
      </c>
      <c r="I231" s="229"/>
      <c r="J231" s="224"/>
      <c r="K231" s="224"/>
      <c r="L231" s="230"/>
      <c r="M231" s="231"/>
      <c r="N231" s="232"/>
      <c r="O231" s="232"/>
      <c r="P231" s="232"/>
      <c r="Q231" s="232"/>
      <c r="R231" s="232"/>
      <c r="S231" s="232"/>
      <c r="T231" s="233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T231" s="234" t="s">
        <v>124</v>
      </c>
      <c r="AU231" s="234" t="s">
        <v>86</v>
      </c>
      <c r="AV231" s="12" t="s">
        <v>86</v>
      </c>
      <c r="AW231" s="12" t="s">
        <v>32</v>
      </c>
      <c r="AX231" s="12" t="s">
        <v>84</v>
      </c>
      <c r="AY231" s="234" t="s">
        <v>116</v>
      </c>
    </row>
    <row r="232" s="2" customFormat="1" ht="24.15" customHeight="1">
      <c r="A232" s="38"/>
      <c r="B232" s="39"/>
      <c r="C232" s="210" t="s">
        <v>385</v>
      </c>
      <c r="D232" s="210" t="s">
        <v>117</v>
      </c>
      <c r="E232" s="211" t="s">
        <v>386</v>
      </c>
      <c r="F232" s="212" t="s">
        <v>387</v>
      </c>
      <c r="G232" s="213" t="s">
        <v>205</v>
      </c>
      <c r="H232" s="214">
        <v>519.51599999999996</v>
      </c>
      <c r="I232" s="215"/>
      <c r="J232" s="216">
        <f>ROUND(I232*H232,2)</f>
        <v>0</v>
      </c>
      <c r="K232" s="212" t="s">
        <v>121</v>
      </c>
      <c r="L232" s="44"/>
      <c r="M232" s="217" t="s">
        <v>1</v>
      </c>
      <c r="N232" s="218" t="s">
        <v>41</v>
      </c>
      <c r="O232" s="91"/>
      <c r="P232" s="219">
        <f>O232*H232</f>
        <v>0</v>
      </c>
      <c r="Q232" s="219">
        <v>0.00036000000000000002</v>
      </c>
      <c r="R232" s="219">
        <f>Q232*H232</f>
        <v>0.18702575999999999</v>
      </c>
      <c r="S232" s="219">
        <v>0</v>
      </c>
      <c r="T232" s="220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21" t="s">
        <v>115</v>
      </c>
      <c r="AT232" s="221" t="s">
        <v>117</v>
      </c>
      <c r="AU232" s="221" t="s">
        <v>86</v>
      </c>
      <c r="AY232" s="17" t="s">
        <v>116</v>
      </c>
      <c r="BE232" s="222">
        <f>IF(N232="základní",J232,0)</f>
        <v>0</v>
      </c>
      <c r="BF232" s="222">
        <f>IF(N232="snížená",J232,0)</f>
        <v>0</v>
      </c>
      <c r="BG232" s="222">
        <f>IF(N232="zákl. přenesená",J232,0)</f>
        <v>0</v>
      </c>
      <c r="BH232" s="222">
        <f>IF(N232="sníž. přenesená",J232,0)</f>
        <v>0</v>
      </c>
      <c r="BI232" s="222">
        <f>IF(N232="nulová",J232,0)</f>
        <v>0</v>
      </c>
      <c r="BJ232" s="17" t="s">
        <v>84</v>
      </c>
      <c r="BK232" s="222">
        <f>ROUND(I232*H232,2)</f>
        <v>0</v>
      </c>
      <c r="BL232" s="17" t="s">
        <v>115</v>
      </c>
      <c r="BM232" s="221" t="s">
        <v>388</v>
      </c>
    </row>
    <row r="233" s="13" customFormat="1">
      <c r="A233" s="13"/>
      <c r="B233" s="235"/>
      <c r="C233" s="236"/>
      <c r="D233" s="225" t="s">
        <v>124</v>
      </c>
      <c r="E233" s="237" t="s">
        <v>1</v>
      </c>
      <c r="F233" s="238" t="s">
        <v>389</v>
      </c>
      <c r="G233" s="236"/>
      <c r="H233" s="237" t="s">
        <v>1</v>
      </c>
      <c r="I233" s="239"/>
      <c r="J233" s="236"/>
      <c r="K233" s="236"/>
      <c r="L233" s="240"/>
      <c r="M233" s="241"/>
      <c r="N233" s="242"/>
      <c r="O233" s="242"/>
      <c r="P233" s="242"/>
      <c r="Q233" s="242"/>
      <c r="R233" s="242"/>
      <c r="S233" s="242"/>
      <c r="T233" s="24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44" t="s">
        <v>124</v>
      </c>
      <c r="AU233" s="244" t="s">
        <v>86</v>
      </c>
      <c r="AV233" s="13" t="s">
        <v>84</v>
      </c>
      <c r="AW233" s="13" t="s">
        <v>32</v>
      </c>
      <c r="AX233" s="13" t="s">
        <v>76</v>
      </c>
      <c r="AY233" s="244" t="s">
        <v>116</v>
      </c>
    </row>
    <row r="234" s="12" customFormat="1">
      <c r="A234" s="12"/>
      <c r="B234" s="223"/>
      <c r="C234" s="224"/>
      <c r="D234" s="225" t="s">
        <v>124</v>
      </c>
      <c r="E234" s="226" t="s">
        <v>1</v>
      </c>
      <c r="F234" s="227" t="s">
        <v>390</v>
      </c>
      <c r="G234" s="224"/>
      <c r="H234" s="228">
        <v>432.93000000000001</v>
      </c>
      <c r="I234" s="229"/>
      <c r="J234" s="224"/>
      <c r="K234" s="224"/>
      <c r="L234" s="230"/>
      <c r="M234" s="231"/>
      <c r="N234" s="232"/>
      <c r="O234" s="232"/>
      <c r="P234" s="232"/>
      <c r="Q234" s="232"/>
      <c r="R234" s="232"/>
      <c r="S234" s="232"/>
      <c r="T234" s="233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T234" s="234" t="s">
        <v>124</v>
      </c>
      <c r="AU234" s="234" t="s">
        <v>86</v>
      </c>
      <c r="AV234" s="12" t="s">
        <v>86</v>
      </c>
      <c r="AW234" s="12" t="s">
        <v>32</v>
      </c>
      <c r="AX234" s="12" t="s">
        <v>76</v>
      </c>
      <c r="AY234" s="234" t="s">
        <v>116</v>
      </c>
    </row>
    <row r="235" s="12" customFormat="1">
      <c r="A235" s="12"/>
      <c r="B235" s="223"/>
      <c r="C235" s="224"/>
      <c r="D235" s="225" t="s">
        <v>124</v>
      </c>
      <c r="E235" s="226" t="s">
        <v>1</v>
      </c>
      <c r="F235" s="227" t="s">
        <v>391</v>
      </c>
      <c r="G235" s="224"/>
      <c r="H235" s="228">
        <v>86.585999999999999</v>
      </c>
      <c r="I235" s="229"/>
      <c r="J235" s="224"/>
      <c r="K235" s="224"/>
      <c r="L235" s="230"/>
      <c r="M235" s="231"/>
      <c r="N235" s="232"/>
      <c r="O235" s="232"/>
      <c r="P235" s="232"/>
      <c r="Q235" s="232"/>
      <c r="R235" s="232"/>
      <c r="S235" s="232"/>
      <c r="T235" s="233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T235" s="234" t="s">
        <v>124</v>
      </c>
      <c r="AU235" s="234" t="s">
        <v>86</v>
      </c>
      <c r="AV235" s="12" t="s">
        <v>86</v>
      </c>
      <c r="AW235" s="12" t="s">
        <v>32</v>
      </c>
      <c r="AX235" s="12" t="s">
        <v>76</v>
      </c>
      <c r="AY235" s="234" t="s">
        <v>116</v>
      </c>
    </row>
    <row r="236" s="15" customFormat="1">
      <c r="A236" s="15"/>
      <c r="B236" s="256"/>
      <c r="C236" s="257"/>
      <c r="D236" s="225" t="s">
        <v>124</v>
      </c>
      <c r="E236" s="258" t="s">
        <v>1</v>
      </c>
      <c r="F236" s="259" t="s">
        <v>221</v>
      </c>
      <c r="G236" s="257"/>
      <c r="H236" s="260">
        <v>519.51599999999996</v>
      </c>
      <c r="I236" s="261"/>
      <c r="J236" s="257"/>
      <c r="K236" s="257"/>
      <c r="L236" s="262"/>
      <c r="M236" s="263"/>
      <c r="N236" s="264"/>
      <c r="O236" s="264"/>
      <c r="P236" s="264"/>
      <c r="Q236" s="264"/>
      <c r="R236" s="264"/>
      <c r="S236" s="264"/>
      <c r="T236" s="26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T236" s="266" t="s">
        <v>124</v>
      </c>
      <c r="AU236" s="266" t="s">
        <v>86</v>
      </c>
      <c r="AV236" s="15" t="s">
        <v>115</v>
      </c>
      <c r="AW236" s="15" t="s">
        <v>32</v>
      </c>
      <c r="AX236" s="15" t="s">
        <v>84</v>
      </c>
      <c r="AY236" s="266" t="s">
        <v>116</v>
      </c>
    </row>
    <row r="237" s="2" customFormat="1" ht="24.15" customHeight="1">
      <c r="A237" s="38"/>
      <c r="B237" s="39"/>
      <c r="C237" s="210" t="s">
        <v>392</v>
      </c>
      <c r="D237" s="210" t="s">
        <v>117</v>
      </c>
      <c r="E237" s="211" t="s">
        <v>393</v>
      </c>
      <c r="F237" s="212" t="s">
        <v>394</v>
      </c>
      <c r="G237" s="213" t="s">
        <v>378</v>
      </c>
      <c r="H237" s="214">
        <v>9.4000000000000004</v>
      </c>
      <c r="I237" s="215"/>
      <c r="J237" s="216">
        <f>ROUND(I237*H237,2)</f>
        <v>0</v>
      </c>
      <c r="K237" s="212" t="s">
        <v>121</v>
      </c>
      <c r="L237" s="44"/>
      <c r="M237" s="217" t="s">
        <v>1</v>
      </c>
      <c r="N237" s="218" t="s">
        <v>41</v>
      </c>
      <c r="O237" s="91"/>
      <c r="P237" s="219">
        <f>O237*H237</f>
        <v>0</v>
      </c>
      <c r="Q237" s="219">
        <v>0</v>
      </c>
      <c r="R237" s="219">
        <f>Q237*H237</f>
        <v>0</v>
      </c>
      <c r="S237" s="219">
        <v>0</v>
      </c>
      <c r="T237" s="220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221" t="s">
        <v>115</v>
      </c>
      <c r="AT237" s="221" t="s">
        <v>117</v>
      </c>
      <c r="AU237" s="221" t="s">
        <v>86</v>
      </c>
      <c r="AY237" s="17" t="s">
        <v>116</v>
      </c>
      <c r="BE237" s="222">
        <f>IF(N237="základní",J237,0)</f>
        <v>0</v>
      </c>
      <c r="BF237" s="222">
        <f>IF(N237="snížená",J237,0)</f>
        <v>0</v>
      </c>
      <c r="BG237" s="222">
        <f>IF(N237="zákl. přenesená",J237,0)</f>
        <v>0</v>
      </c>
      <c r="BH237" s="222">
        <f>IF(N237="sníž. přenesená",J237,0)</f>
        <v>0</v>
      </c>
      <c r="BI237" s="222">
        <f>IF(N237="nulová",J237,0)</f>
        <v>0</v>
      </c>
      <c r="BJ237" s="17" t="s">
        <v>84</v>
      </c>
      <c r="BK237" s="222">
        <f>ROUND(I237*H237,2)</f>
        <v>0</v>
      </c>
      <c r="BL237" s="17" t="s">
        <v>115</v>
      </c>
      <c r="BM237" s="221" t="s">
        <v>395</v>
      </c>
    </row>
    <row r="238" s="12" customFormat="1">
      <c r="A238" s="12"/>
      <c r="B238" s="223"/>
      <c r="C238" s="224"/>
      <c r="D238" s="225" t="s">
        <v>124</v>
      </c>
      <c r="E238" s="226" t="s">
        <v>1</v>
      </c>
      <c r="F238" s="227" t="s">
        <v>396</v>
      </c>
      <c r="G238" s="224"/>
      <c r="H238" s="228">
        <v>9.4000000000000004</v>
      </c>
      <c r="I238" s="229"/>
      <c r="J238" s="224"/>
      <c r="K238" s="224"/>
      <c r="L238" s="230"/>
      <c r="M238" s="231"/>
      <c r="N238" s="232"/>
      <c r="O238" s="232"/>
      <c r="P238" s="232"/>
      <c r="Q238" s="232"/>
      <c r="R238" s="232"/>
      <c r="S238" s="232"/>
      <c r="T238" s="233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T238" s="234" t="s">
        <v>124</v>
      </c>
      <c r="AU238" s="234" t="s">
        <v>86</v>
      </c>
      <c r="AV238" s="12" t="s">
        <v>86</v>
      </c>
      <c r="AW238" s="12" t="s">
        <v>32</v>
      </c>
      <c r="AX238" s="12" t="s">
        <v>84</v>
      </c>
      <c r="AY238" s="234" t="s">
        <v>116</v>
      </c>
    </row>
    <row r="239" s="2" customFormat="1" ht="16.5" customHeight="1">
      <c r="A239" s="38"/>
      <c r="B239" s="39"/>
      <c r="C239" s="210" t="s">
        <v>397</v>
      </c>
      <c r="D239" s="210" t="s">
        <v>117</v>
      </c>
      <c r="E239" s="211" t="s">
        <v>398</v>
      </c>
      <c r="F239" s="212" t="s">
        <v>399</v>
      </c>
      <c r="G239" s="213" t="s">
        <v>378</v>
      </c>
      <c r="H239" s="214">
        <v>9.4000000000000004</v>
      </c>
      <c r="I239" s="215"/>
      <c r="J239" s="216">
        <f>ROUND(I239*H239,2)</f>
        <v>0</v>
      </c>
      <c r="K239" s="212" t="s">
        <v>121</v>
      </c>
      <c r="L239" s="44"/>
      <c r="M239" s="217" t="s">
        <v>1</v>
      </c>
      <c r="N239" s="218" t="s">
        <v>41</v>
      </c>
      <c r="O239" s="91"/>
      <c r="P239" s="219">
        <f>O239*H239</f>
        <v>0</v>
      </c>
      <c r="Q239" s="219">
        <v>0</v>
      </c>
      <c r="R239" s="219">
        <f>Q239*H239</f>
        <v>0</v>
      </c>
      <c r="S239" s="219">
        <v>0</v>
      </c>
      <c r="T239" s="220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21" t="s">
        <v>115</v>
      </c>
      <c r="AT239" s="221" t="s">
        <v>117</v>
      </c>
      <c r="AU239" s="221" t="s">
        <v>86</v>
      </c>
      <c r="AY239" s="17" t="s">
        <v>116</v>
      </c>
      <c r="BE239" s="222">
        <f>IF(N239="základní",J239,0)</f>
        <v>0</v>
      </c>
      <c r="BF239" s="222">
        <f>IF(N239="snížená",J239,0)</f>
        <v>0</v>
      </c>
      <c r="BG239" s="222">
        <f>IF(N239="zákl. přenesená",J239,0)</f>
        <v>0</v>
      </c>
      <c r="BH239" s="222">
        <f>IF(N239="sníž. přenesená",J239,0)</f>
        <v>0</v>
      </c>
      <c r="BI239" s="222">
        <f>IF(N239="nulová",J239,0)</f>
        <v>0</v>
      </c>
      <c r="BJ239" s="17" t="s">
        <v>84</v>
      </c>
      <c r="BK239" s="222">
        <f>ROUND(I239*H239,2)</f>
        <v>0</v>
      </c>
      <c r="BL239" s="17" t="s">
        <v>115</v>
      </c>
      <c r="BM239" s="221" t="s">
        <v>400</v>
      </c>
    </row>
    <row r="240" s="12" customFormat="1">
      <c r="A240" s="12"/>
      <c r="B240" s="223"/>
      <c r="C240" s="224"/>
      <c r="D240" s="225" t="s">
        <v>124</v>
      </c>
      <c r="E240" s="226" t="s">
        <v>1</v>
      </c>
      <c r="F240" s="227" t="s">
        <v>401</v>
      </c>
      <c r="G240" s="224"/>
      <c r="H240" s="228">
        <v>9.4000000000000004</v>
      </c>
      <c r="I240" s="229"/>
      <c r="J240" s="224"/>
      <c r="K240" s="224"/>
      <c r="L240" s="230"/>
      <c r="M240" s="231"/>
      <c r="N240" s="232"/>
      <c r="O240" s="232"/>
      <c r="P240" s="232"/>
      <c r="Q240" s="232"/>
      <c r="R240" s="232"/>
      <c r="S240" s="232"/>
      <c r="T240" s="233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T240" s="234" t="s">
        <v>124</v>
      </c>
      <c r="AU240" s="234" t="s">
        <v>86</v>
      </c>
      <c r="AV240" s="12" t="s">
        <v>86</v>
      </c>
      <c r="AW240" s="12" t="s">
        <v>32</v>
      </c>
      <c r="AX240" s="12" t="s">
        <v>84</v>
      </c>
      <c r="AY240" s="234" t="s">
        <v>116</v>
      </c>
    </row>
    <row r="241" s="11" customFormat="1" ht="22.8" customHeight="1">
      <c r="A241" s="11"/>
      <c r="B241" s="196"/>
      <c r="C241" s="197"/>
      <c r="D241" s="198" t="s">
        <v>75</v>
      </c>
      <c r="E241" s="254" t="s">
        <v>402</v>
      </c>
      <c r="F241" s="254" t="s">
        <v>403</v>
      </c>
      <c r="G241" s="197"/>
      <c r="H241" s="197"/>
      <c r="I241" s="200"/>
      <c r="J241" s="255">
        <f>BK241</f>
        <v>0</v>
      </c>
      <c r="K241" s="197"/>
      <c r="L241" s="202"/>
      <c r="M241" s="203"/>
      <c r="N241" s="204"/>
      <c r="O241" s="204"/>
      <c r="P241" s="205">
        <f>P242</f>
        <v>0</v>
      </c>
      <c r="Q241" s="204"/>
      <c r="R241" s="205">
        <f>R242</f>
        <v>0</v>
      </c>
      <c r="S241" s="204"/>
      <c r="T241" s="206">
        <f>T242</f>
        <v>0</v>
      </c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R241" s="207" t="s">
        <v>84</v>
      </c>
      <c r="AT241" s="208" t="s">
        <v>75</v>
      </c>
      <c r="AU241" s="208" t="s">
        <v>84</v>
      </c>
      <c r="AY241" s="207" t="s">
        <v>116</v>
      </c>
      <c r="BK241" s="209">
        <f>BK242</f>
        <v>0</v>
      </c>
    </row>
    <row r="242" s="2" customFormat="1" ht="24.15" customHeight="1">
      <c r="A242" s="38"/>
      <c r="B242" s="39"/>
      <c r="C242" s="210" t="s">
        <v>404</v>
      </c>
      <c r="D242" s="210" t="s">
        <v>117</v>
      </c>
      <c r="E242" s="211" t="s">
        <v>405</v>
      </c>
      <c r="F242" s="212" t="s">
        <v>406</v>
      </c>
      <c r="G242" s="213" t="s">
        <v>254</v>
      </c>
      <c r="H242" s="214">
        <v>323.00299999999999</v>
      </c>
      <c r="I242" s="215"/>
      <c r="J242" s="216">
        <f>ROUND(I242*H242,2)</f>
        <v>0</v>
      </c>
      <c r="K242" s="212" t="s">
        <v>121</v>
      </c>
      <c r="L242" s="44"/>
      <c r="M242" s="277" t="s">
        <v>1</v>
      </c>
      <c r="N242" s="278" t="s">
        <v>41</v>
      </c>
      <c r="O242" s="279"/>
      <c r="P242" s="280">
        <f>O242*H242</f>
        <v>0</v>
      </c>
      <c r="Q242" s="280">
        <v>0</v>
      </c>
      <c r="R242" s="280">
        <f>Q242*H242</f>
        <v>0</v>
      </c>
      <c r="S242" s="280">
        <v>0</v>
      </c>
      <c r="T242" s="281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221" t="s">
        <v>115</v>
      </c>
      <c r="AT242" s="221" t="s">
        <v>117</v>
      </c>
      <c r="AU242" s="221" t="s">
        <v>86</v>
      </c>
      <c r="AY242" s="17" t="s">
        <v>116</v>
      </c>
      <c r="BE242" s="222">
        <f>IF(N242="základní",J242,0)</f>
        <v>0</v>
      </c>
      <c r="BF242" s="222">
        <f>IF(N242="snížená",J242,0)</f>
        <v>0</v>
      </c>
      <c r="BG242" s="222">
        <f>IF(N242="zákl. přenesená",J242,0)</f>
        <v>0</v>
      </c>
      <c r="BH242" s="222">
        <f>IF(N242="sníž. přenesená",J242,0)</f>
        <v>0</v>
      </c>
      <c r="BI242" s="222">
        <f>IF(N242="nulová",J242,0)</f>
        <v>0</v>
      </c>
      <c r="BJ242" s="17" t="s">
        <v>84</v>
      </c>
      <c r="BK242" s="222">
        <f>ROUND(I242*H242,2)</f>
        <v>0</v>
      </c>
      <c r="BL242" s="17" t="s">
        <v>115</v>
      </c>
      <c r="BM242" s="221" t="s">
        <v>407</v>
      </c>
    </row>
    <row r="243" s="2" customFormat="1" ht="6.96" customHeight="1">
      <c r="A243" s="38"/>
      <c r="B243" s="66"/>
      <c r="C243" s="67"/>
      <c r="D243" s="67"/>
      <c r="E243" s="67"/>
      <c r="F243" s="67"/>
      <c r="G243" s="67"/>
      <c r="H243" s="67"/>
      <c r="I243" s="67"/>
      <c r="J243" s="67"/>
      <c r="K243" s="67"/>
      <c r="L243" s="44"/>
      <c r="M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</row>
  </sheetData>
  <sheetProtection sheet="1" autoFilter="0" formatColumns="0" formatRows="0" objects="1" scenarios="1" spinCount="100000" saltValue="uWILpjaYhQxGuf+tHdO5nxhigfYiuJLZjAK2Umne/CpLKHPsGsjbFYB8uGJb3Ww2jWFbj3a27hte94lPI+YbwA==" hashValue="G/H//BW8YBPD6mx1JL8+3icBQAz2CLb8WCiKpdO+GhcDQgUzD43b3uY9l+3tDazRnxM9RA8J6Xg2fRcOgcEC7g==" algorithmName="SHA-512" password="CC35"/>
  <autoFilter ref="C120:K242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kros\Karel</dc:creator>
  <cp:lastModifiedBy>kros\Karel</cp:lastModifiedBy>
  <dcterms:created xsi:type="dcterms:W3CDTF">2025-01-07T14:07:00Z</dcterms:created>
  <dcterms:modified xsi:type="dcterms:W3CDTF">2025-01-07T14:07:05Z</dcterms:modified>
</cp:coreProperties>
</file>